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y Documents\URED\BIOCHEMIA MEDICA\WEB STRANICA\ČLANCI\Supplement materijali\BM 31\"/>
    </mc:Choice>
  </mc:AlternateContent>
  <bookViews>
    <workbookView xWindow="0" yWindow="0" windowWidth="28800" windowHeight="12435"/>
  </bookViews>
  <sheets>
    <sheet name="Instructions" sheetId="7" r:id="rId1"/>
    <sheet name="ucal" sheetId="1" r:id="rId2"/>
    <sheet name="uRw" sheetId="4" r:id="rId3"/>
    <sheet name="ub" sheetId="5" r:id="rId4"/>
    <sheet name="COMBINED &amp; EXPANDED UNCERTAINTY" sheetId="6" r:id="rId5"/>
    <sheet name="Specification of Measurand" sheetId="8" r:id="rId6"/>
  </sheets>
  <definedNames>
    <definedName name="_xlnm.Print_Area" localSheetId="4">'COMBINED &amp; EXPANDED UNCERTAINTY'!$A$1:$G$38</definedName>
    <definedName name="_xlnm.Print_Area" localSheetId="0">Instructions!$A$1:$E$30</definedName>
    <definedName name="_xlnm.Print_Area" localSheetId="5">'Specification of Measurand'!$A$1:$F$13</definedName>
    <definedName name="_xlnm.Print_Area" localSheetId="3">ub!$A$1:$G$40</definedName>
    <definedName name="_xlnm.Print_Area" localSheetId="1">ucal!$A$1:$H$25</definedName>
    <definedName name="_xlnm.Print_Area" localSheetId="2">uRw!$A$1:$G$29</definedName>
  </definedNames>
  <calcPr calcId="152511" refMode="R1C1"/>
</workbook>
</file>

<file path=xl/calcChain.xml><?xml version="1.0" encoding="utf-8"?>
<calcChain xmlns="http://schemas.openxmlformats.org/spreadsheetml/2006/main">
  <c r="B6" i="6" l="1"/>
  <c r="B5" i="6"/>
  <c r="B4" i="6"/>
  <c r="B3" i="6"/>
  <c r="B2" i="6"/>
  <c r="B27" i="5"/>
  <c r="B24" i="4"/>
  <c r="B6" i="5"/>
  <c r="E15" i="5" s="1"/>
  <c r="B5" i="5"/>
  <c r="D27" i="5" s="1"/>
  <c r="B4" i="5"/>
  <c r="C27" i="5" s="1"/>
  <c r="B3" i="5"/>
  <c r="B15" i="5" s="1"/>
  <c r="B2" i="5"/>
  <c r="B2" i="4"/>
  <c r="B6" i="4"/>
  <c r="E14" i="4" s="1"/>
  <c r="B5" i="4"/>
  <c r="D14" i="4" s="1"/>
  <c r="B4" i="4"/>
  <c r="C24" i="4" s="1"/>
  <c r="B3" i="4"/>
  <c r="B14" i="4" s="1"/>
  <c r="B19" i="4"/>
  <c r="B29" i="4"/>
  <c r="B23" i="4"/>
  <c r="B13" i="4"/>
  <c r="E24" i="4" l="1"/>
  <c r="E27" i="5"/>
  <c r="D24" i="4"/>
  <c r="D15" i="5"/>
  <c r="C14" i="4"/>
  <c r="C15" i="5"/>
  <c r="B8" i="6"/>
  <c r="E28" i="5" l="1"/>
  <c r="D28" i="5"/>
  <c r="C28" i="5"/>
  <c r="E16" i="5"/>
  <c r="D16" i="5"/>
  <c r="C16" i="5"/>
  <c r="B16" i="5"/>
  <c r="E35" i="5" l="1"/>
  <c r="D35" i="5"/>
  <c r="C35" i="5"/>
  <c r="B35" i="5"/>
  <c r="E23" i="5"/>
  <c r="D23" i="5"/>
  <c r="C23" i="5"/>
  <c r="B23" i="5"/>
  <c r="C7" i="4"/>
  <c r="E30" i="5"/>
  <c r="D30" i="5"/>
  <c r="C30" i="5"/>
  <c r="E29" i="5"/>
  <c r="D29" i="5"/>
  <c r="C29" i="5"/>
  <c r="E34" i="5"/>
  <c r="D34" i="5"/>
  <c r="C34" i="5"/>
  <c r="B30" i="5"/>
  <c r="B29" i="5"/>
  <c r="B28" i="5"/>
  <c r="B34" i="5" s="1"/>
  <c r="E18" i="5"/>
  <c r="D18" i="5"/>
  <c r="C18" i="5"/>
  <c r="E17" i="5"/>
  <c r="D17" i="5"/>
  <c r="C17" i="5"/>
  <c r="B18" i="5"/>
  <c r="B17" i="5"/>
  <c r="E22" i="5"/>
  <c r="D22" i="5"/>
  <c r="C22" i="5"/>
  <c r="B22" i="5"/>
  <c r="B37" i="5" l="1"/>
  <c r="B38" i="5" s="1"/>
  <c r="B25" i="1"/>
  <c r="C18" i="6" s="1"/>
  <c r="B17" i="1"/>
  <c r="B18" i="6" s="1"/>
  <c r="B19" i="6"/>
  <c r="B12" i="6"/>
  <c r="C12" i="6"/>
  <c r="B8" i="5"/>
  <c r="B8" i="4"/>
  <c r="B20" i="1"/>
  <c r="C7" i="1" s="1"/>
  <c r="C7" i="5"/>
  <c r="B26" i="5" s="1"/>
  <c r="B12" i="1"/>
  <c r="C19" i="6"/>
  <c r="B40" i="5" l="1"/>
  <c r="B20" i="6" s="1"/>
  <c r="B22" i="6" s="1"/>
  <c r="B28" i="6" s="1"/>
  <c r="B33" i="6" s="1"/>
  <c r="B7" i="1"/>
  <c r="C7" i="6"/>
  <c r="B7" i="4"/>
  <c r="C17" i="6" l="1"/>
  <c r="C27" i="6"/>
  <c r="C13" i="6"/>
  <c r="B7" i="6"/>
  <c r="B17" i="6" s="1"/>
  <c r="B7" i="5"/>
  <c r="B14" i="5" s="1"/>
  <c r="C20" i="6"/>
  <c r="C22" i="6" s="1"/>
  <c r="C32" i="6" l="1"/>
  <c r="B13" i="6"/>
  <c r="B37" i="6" s="1"/>
  <c r="C28" i="6"/>
  <c r="C33" i="6" s="1"/>
  <c r="C37" i="6" s="1"/>
  <c r="C23" i="6" l="1"/>
  <c r="C29" i="6" s="1"/>
  <c r="C34" i="6" s="1"/>
  <c r="C38" i="6" s="1"/>
  <c r="B27" i="6"/>
  <c r="B32" i="6" s="1"/>
  <c r="B23" i="6"/>
  <c r="B29" i="6" s="1"/>
  <c r="B34" i="6" s="1"/>
  <c r="B38" i="6" s="1"/>
</calcChain>
</file>

<file path=xl/sharedStrings.xml><?xml version="1.0" encoding="utf-8"?>
<sst xmlns="http://schemas.openxmlformats.org/spreadsheetml/2006/main" count="142" uniqueCount="97">
  <si>
    <t>Biological quantity:</t>
  </si>
  <si>
    <t>Measurement unit:</t>
  </si>
  <si>
    <r>
      <rPr>
        <b/>
        <i/>
        <sz val="14"/>
        <color theme="1"/>
        <rFont val="Calibri"/>
        <family val="2"/>
        <scheme val="minor"/>
      </rPr>
      <t>u</t>
    </r>
    <r>
      <rPr>
        <b/>
        <vertAlign val="subscript"/>
        <sz val="14"/>
        <color theme="1"/>
        <rFont val="Cambria"/>
        <family val="1"/>
        <scheme val="major"/>
      </rPr>
      <t>cal</t>
    </r>
    <r>
      <rPr>
        <b/>
        <sz val="14"/>
        <color theme="1"/>
        <rFont val="Cambria"/>
        <family val="1"/>
        <scheme val="major"/>
      </rPr>
      <t xml:space="preserve"> =</t>
    </r>
  </si>
  <si>
    <t>Uncertainty related to the long-term intermediate imprecision</t>
  </si>
  <si>
    <r>
      <rPr>
        <b/>
        <i/>
        <sz val="14"/>
        <color theme="1"/>
        <rFont val="Calibri"/>
        <family val="2"/>
        <scheme val="minor"/>
      </rPr>
      <t>u</t>
    </r>
    <r>
      <rPr>
        <b/>
        <vertAlign val="subscript"/>
        <sz val="14"/>
        <color theme="1"/>
        <rFont val="Cambria"/>
        <family val="1"/>
        <scheme val="major"/>
      </rPr>
      <t>Rw</t>
    </r>
    <r>
      <rPr>
        <b/>
        <sz val="14"/>
        <color theme="1"/>
        <rFont val="Cambria"/>
        <family val="1"/>
        <scheme val="major"/>
      </rPr>
      <t xml:space="preserve"> =</t>
    </r>
  </si>
  <si>
    <r>
      <t>Coverage factor used by the manufacturer (</t>
    </r>
    <r>
      <rPr>
        <i/>
        <sz val="11"/>
        <color theme="1"/>
        <rFont val="Cambria"/>
        <family val="1"/>
        <scheme val="major"/>
      </rPr>
      <t>k</t>
    </r>
    <r>
      <rPr>
        <sz val="11"/>
        <color theme="1"/>
        <rFont val="Cambria"/>
        <family val="1"/>
        <scheme val="major"/>
      </rPr>
      <t>):</t>
    </r>
  </si>
  <si>
    <r>
      <t>Assigned value of the end-user calibrator</t>
    </r>
    <r>
      <rPr>
        <i/>
        <sz val="11"/>
        <color theme="1"/>
        <rFont val="Cambria"/>
        <family val="1"/>
        <scheme val="major"/>
      </rPr>
      <t xml:space="preserve"> </t>
    </r>
    <r>
      <rPr>
        <sz val="11"/>
        <color theme="1"/>
        <rFont val="Cambria"/>
        <family val="1"/>
        <scheme val="major"/>
      </rPr>
      <t>(</t>
    </r>
    <r>
      <rPr>
        <i/>
        <sz val="11"/>
        <color theme="1"/>
        <rFont val="Cambria"/>
        <family val="1"/>
        <scheme val="major"/>
      </rPr>
      <t>x</t>
    </r>
    <r>
      <rPr>
        <vertAlign val="subscript"/>
        <sz val="11"/>
        <color theme="1"/>
        <rFont val="Cambria"/>
        <family val="1"/>
        <scheme val="major"/>
      </rPr>
      <t>cal</t>
    </r>
    <r>
      <rPr>
        <sz val="11"/>
        <color theme="1"/>
        <rFont val="Cambria"/>
        <family val="1"/>
        <scheme val="major"/>
      </rPr>
      <t>):</t>
    </r>
  </si>
  <si>
    <r>
      <t>Measured value studied (</t>
    </r>
    <r>
      <rPr>
        <i/>
        <sz val="11"/>
        <color theme="1"/>
        <rFont val="Cambria"/>
        <family val="1"/>
        <scheme val="major"/>
      </rPr>
      <t>x</t>
    </r>
    <r>
      <rPr>
        <sz val="11"/>
        <color theme="1"/>
        <rFont val="Cambria"/>
        <family val="1"/>
        <scheme val="major"/>
      </rPr>
      <t>):</t>
    </r>
  </si>
  <si>
    <t>Measured values studied for the estimation of measurement uncertainty (IQC values):</t>
  </si>
  <si>
    <t>Measured values studied for the estimation of measurement uncertainty (IQC mean values):</t>
  </si>
  <si>
    <t>Combined standard uncertainty</t>
  </si>
  <si>
    <r>
      <rPr>
        <sz val="11"/>
        <color theme="1"/>
        <rFont val="Cambria"/>
        <family val="1"/>
        <scheme val="major"/>
      </rPr>
      <t>Uncertainty related to the assigned value of the end-user calibrator</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scheme val="major"/>
      </rPr>
      <t>cal</t>
    </r>
    <r>
      <rPr>
        <sz val="11"/>
        <color theme="1"/>
        <rFont val="Cambria"/>
        <family val="1"/>
        <scheme val="major"/>
      </rPr>
      <t>):</t>
    </r>
  </si>
  <si>
    <r>
      <rPr>
        <sz val="11"/>
        <color theme="1"/>
        <rFont val="Cambria"/>
        <family val="1"/>
        <scheme val="major"/>
      </rPr>
      <t>Uncertainty related to the long-term intermediate imprecision</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rPr>
      <t>Rw</t>
    </r>
    <r>
      <rPr>
        <sz val="11"/>
        <color theme="1"/>
        <rFont val="Cambria"/>
        <family val="1"/>
        <scheme val="major"/>
      </rPr>
      <t>):</t>
    </r>
  </si>
  <si>
    <t>Expanded uncertainty</t>
  </si>
  <si>
    <r>
      <rPr>
        <sz val="11"/>
        <color theme="1"/>
        <rFont val="Cambria"/>
        <family val="1"/>
        <scheme val="major"/>
      </rPr>
      <t>Combined standard uncertainty</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scheme val="major"/>
      </rPr>
      <t>c</t>
    </r>
    <r>
      <rPr>
        <sz val="11"/>
        <color theme="1"/>
        <rFont val="Cambria"/>
        <family val="1"/>
        <scheme val="major"/>
      </rPr>
      <t>):</t>
    </r>
  </si>
  <si>
    <r>
      <rPr>
        <sz val="11"/>
        <color theme="1"/>
        <rFont val="Cambria"/>
        <family val="1"/>
        <scheme val="major"/>
      </rPr>
      <t>Percent relative combined standard uncertainty</t>
    </r>
    <r>
      <rPr>
        <i/>
        <sz val="11"/>
        <color theme="1"/>
        <rFont val="Cambria"/>
        <family val="1"/>
        <scheme val="major"/>
      </rPr>
      <t xml:space="preserve"> </t>
    </r>
    <r>
      <rPr>
        <sz val="11"/>
        <color theme="1"/>
        <rFont val="Cambria"/>
        <family val="1"/>
        <scheme val="major"/>
      </rPr>
      <t>(%</t>
    </r>
    <r>
      <rPr>
        <vertAlign val="subscript"/>
        <sz val="11"/>
        <color theme="1"/>
        <rFont val="Cambria"/>
        <family val="1"/>
        <scheme val="major"/>
      </rPr>
      <t>rel(c)</t>
    </r>
    <r>
      <rPr>
        <sz val="11"/>
        <color theme="1"/>
        <rFont val="Cambria"/>
        <family val="1"/>
        <scheme val="major"/>
      </rPr>
      <t>):</t>
    </r>
  </si>
  <si>
    <r>
      <t>Coverage factor (</t>
    </r>
    <r>
      <rPr>
        <i/>
        <sz val="11"/>
        <color theme="1"/>
        <rFont val="Cambria"/>
        <family val="1"/>
        <scheme val="major"/>
      </rPr>
      <t>k</t>
    </r>
    <r>
      <rPr>
        <sz val="11"/>
        <color theme="1"/>
        <rFont val="Cambria"/>
        <family val="1"/>
        <scheme val="major"/>
      </rPr>
      <t>):</t>
    </r>
  </si>
  <si>
    <t>IMPORTANT NOTE</t>
  </si>
  <si>
    <t>Calculation Process</t>
  </si>
  <si>
    <t xml:space="preserve">IMPORTANT NOTE: The process is OPERATOR DEPENDENT. Skill and attention to detail is important for </t>
  </si>
  <si>
    <t>producing valid results. If in doubt seek expert advice and/or another operator for validation.</t>
  </si>
  <si>
    <t>I am happy to be consulted for advice.</t>
  </si>
  <si>
    <t>UNCERTAINTY ESTIMATION SPREADSHEETS</t>
  </si>
  <si>
    <t>Phone: (0034) 93 260 75 43, raulr@bellvitgehospital.cat</t>
  </si>
  <si>
    <t>Uncertainty estimation</t>
  </si>
  <si>
    <t>Data Entry</t>
  </si>
  <si>
    <t>1.</t>
  </si>
  <si>
    <t>2.</t>
  </si>
  <si>
    <t>3.</t>
  </si>
  <si>
    <t>Version 1 (Raúl Rigo-Bonnin, (0034) 93 260 75 43, raulr@bellvitgehospital.cat)</t>
  </si>
  <si>
    <t>4.</t>
  </si>
  <si>
    <r>
      <t>Maximum allowable expanded uncertainty (</t>
    </r>
    <r>
      <rPr>
        <b/>
        <i/>
        <sz val="13"/>
        <color indexed="8"/>
        <rFont val="Calibri"/>
        <family val="2"/>
      </rPr>
      <t>U</t>
    </r>
    <r>
      <rPr>
        <b/>
        <vertAlign val="subscript"/>
        <sz val="13"/>
        <color indexed="8"/>
        <rFont val="Calibri"/>
        <family val="2"/>
      </rPr>
      <t>max</t>
    </r>
    <r>
      <rPr>
        <b/>
        <sz val="13"/>
        <color indexed="8"/>
        <rFont val="Calibri"/>
        <family val="2"/>
      </rPr>
      <t>):</t>
    </r>
  </si>
  <si>
    <r>
      <t>Maximum allowable percent relative expanded uncertainty (%</t>
    </r>
    <r>
      <rPr>
        <b/>
        <i/>
        <sz val="13"/>
        <color indexed="8"/>
        <rFont val="Calibri"/>
        <family val="2"/>
      </rPr>
      <t>U</t>
    </r>
    <r>
      <rPr>
        <b/>
        <vertAlign val="subscript"/>
        <sz val="13"/>
        <color indexed="8"/>
        <rFont val="Calibri"/>
        <family val="2"/>
      </rPr>
      <t>rel(max)</t>
    </r>
    <r>
      <rPr>
        <b/>
        <sz val="13"/>
        <color indexed="8"/>
        <rFont val="Calibri"/>
        <family val="2"/>
      </rPr>
      <t>):</t>
    </r>
  </si>
  <si>
    <r>
      <t>Maximum permissible percent relative root mean square of measurement error (%</t>
    </r>
    <r>
      <rPr>
        <b/>
        <sz val="13"/>
        <color indexed="8"/>
        <rFont val="Symbol"/>
        <family val="1"/>
        <charset val="2"/>
      </rPr>
      <t>D</t>
    </r>
    <r>
      <rPr>
        <b/>
        <vertAlign val="subscript"/>
        <sz val="13"/>
        <color indexed="8"/>
        <rFont val="Calibri"/>
        <family val="2"/>
      </rPr>
      <t>rel(max)</t>
    </r>
    <r>
      <rPr>
        <b/>
        <sz val="13"/>
        <color indexed="8"/>
        <rFont val="Calibri"/>
        <family val="2"/>
      </rPr>
      <t>) obtained from RiliBÄK (if applicable):</t>
    </r>
  </si>
  <si>
    <r>
      <t>Maximum allowable coefficient of variation (</t>
    </r>
    <r>
      <rPr>
        <b/>
        <i/>
        <sz val="13"/>
        <color indexed="8"/>
        <rFont val="Calibri"/>
        <family val="2"/>
      </rPr>
      <t>CV</t>
    </r>
    <r>
      <rPr>
        <b/>
        <vertAlign val="subscript"/>
        <sz val="13"/>
        <color indexed="8"/>
        <rFont val="Calibri"/>
        <family val="2"/>
      </rPr>
      <t>max</t>
    </r>
    <r>
      <rPr>
        <b/>
        <sz val="13"/>
        <color indexed="8"/>
        <rFont val="Calibri"/>
        <family val="2"/>
      </rPr>
      <t>):</t>
    </r>
  </si>
  <si>
    <r>
      <t>Maximum allowable percent relative bias (%</t>
    </r>
    <r>
      <rPr>
        <b/>
        <i/>
        <sz val="13"/>
        <color indexed="8"/>
        <rFont val="Calibri"/>
        <family val="2"/>
      </rPr>
      <t>b</t>
    </r>
    <r>
      <rPr>
        <b/>
        <vertAlign val="subscript"/>
        <sz val="13"/>
        <color indexed="8"/>
        <rFont val="Calibri"/>
        <family val="2"/>
      </rPr>
      <t>rel(max)</t>
    </r>
    <r>
      <rPr>
        <b/>
        <sz val="13"/>
        <color indexed="8"/>
        <rFont val="Calibri"/>
        <family val="2"/>
      </rPr>
      <t>):</t>
    </r>
  </si>
  <si>
    <r>
      <rPr>
        <b/>
        <sz val="14"/>
        <color theme="1"/>
        <rFont val="Cambria"/>
        <family val="1"/>
        <scheme val="major"/>
      </rPr>
      <t>Is the percent relative expanded uncertainty obtained acceptable ?</t>
    </r>
    <r>
      <rPr>
        <b/>
        <i/>
        <sz val="14"/>
        <color theme="1"/>
        <rFont val="Cambria"/>
        <family val="1"/>
        <scheme val="major"/>
      </rPr>
      <t xml:space="preserve"> </t>
    </r>
    <r>
      <rPr>
        <b/>
        <sz val="14"/>
        <color theme="1"/>
        <rFont val="Cambria"/>
        <family val="1"/>
        <scheme val="major"/>
      </rPr>
      <t>(%</t>
    </r>
    <r>
      <rPr>
        <b/>
        <i/>
        <sz val="14"/>
        <color theme="1"/>
        <rFont val="Cambria"/>
        <family val="1"/>
        <scheme val="major"/>
      </rPr>
      <t>U</t>
    </r>
    <r>
      <rPr>
        <b/>
        <vertAlign val="subscript"/>
        <sz val="14"/>
        <color theme="1"/>
        <rFont val="Cambria"/>
        <family val="1"/>
        <scheme val="major"/>
      </rPr>
      <t xml:space="preserve">rel </t>
    </r>
    <r>
      <rPr>
        <b/>
        <sz val="14"/>
        <color theme="1"/>
        <rFont val="Symbol"/>
        <family val="1"/>
        <charset val="2"/>
      </rPr>
      <t>£ %</t>
    </r>
    <r>
      <rPr>
        <b/>
        <i/>
        <sz val="14"/>
        <color theme="1"/>
        <rFont val="Cambria"/>
        <family val="1"/>
        <scheme val="major"/>
      </rPr>
      <t>U</t>
    </r>
    <r>
      <rPr>
        <b/>
        <vertAlign val="subscript"/>
        <sz val="14"/>
        <color theme="1"/>
        <rFont val="Cambria"/>
        <family val="1"/>
        <scheme val="major"/>
      </rPr>
      <t>rel(max)</t>
    </r>
    <r>
      <rPr>
        <b/>
        <sz val="14"/>
        <color theme="1"/>
        <rFont val="Cambria"/>
        <family val="1"/>
        <scheme val="major"/>
      </rPr>
      <t>):</t>
    </r>
  </si>
  <si>
    <r>
      <rPr>
        <b/>
        <sz val="14"/>
        <color theme="1"/>
        <rFont val="Cambria"/>
        <family val="1"/>
        <scheme val="major"/>
      </rPr>
      <t>Is the expanded uncertainty obtained acceptable ?</t>
    </r>
    <r>
      <rPr>
        <b/>
        <i/>
        <sz val="14"/>
        <color theme="1"/>
        <rFont val="Cambria"/>
        <family val="1"/>
        <scheme val="major"/>
      </rPr>
      <t xml:space="preserve"> </t>
    </r>
    <r>
      <rPr>
        <b/>
        <sz val="14"/>
        <color theme="1"/>
        <rFont val="Cambria"/>
        <family val="1"/>
        <scheme val="major"/>
      </rPr>
      <t>(</t>
    </r>
    <r>
      <rPr>
        <b/>
        <i/>
        <sz val="14"/>
        <color theme="1"/>
        <rFont val="Cambria"/>
        <family val="1"/>
        <scheme val="major"/>
      </rPr>
      <t>U</t>
    </r>
    <r>
      <rPr>
        <b/>
        <sz val="14"/>
        <color theme="1"/>
        <rFont val="Symbol"/>
        <family val="1"/>
        <charset val="2"/>
      </rPr>
      <t xml:space="preserve">£ </t>
    </r>
    <r>
      <rPr>
        <b/>
        <i/>
        <sz val="14"/>
        <color theme="1"/>
        <rFont val="Cambria"/>
        <family val="1"/>
        <scheme val="major"/>
      </rPr>
      <t>U</t>
    </r>
    <r>
      <rPr>
        <b/>
        <vertAlign val="subscript"/>
        <sz val="14"/>
        <color theme="1"/>
        <rFont val="Cambria"/>
        <family val="1"/>
        <scheme val="major"/>
      </rPr>
      <t>max</t>
    </r>
    <r>
      <rPr>
        <b/>
        <sz val="14"/>
        <color theme="1"/>
        <rFont val="Cambria"/>
        <family val="1"/>
        <scheme val="major"/>
      </rPr>
      <t>):</t>
    </r>
  </si>
  <si>
    <r>
      <rPr>
        <b/>
        <i/>
        <sz val="14"/>
        <color theme="1"/>
        <rFont val="Calibri"/>
        <family val="2"/>
        <scheme val="minor"/>
      </rPr>
      <t>u</t>
    </r>
    <r>
      <rPr>
        <b/>
        <vertAlign val="subscript"/>
        <sz val="14"/>
        <color theme="1"/>
        <rFont val="Cambria"/>
        <family val="1"/>
        <scheme val="major"/>
      </rPr>
      <t xml:space="preserve">c </t>
    </r>
    <r>
      <rPr>
        <b/>
        <sz val="14"/>
        <color theme="1"/>
        <rFont val="Cambria"/>
        <family val="1"/>
        <scheme val="major"/>
      </rPr>
      <t>=</t>
    </r>
  </si>
  <si>
    <r>
      <t>%</t>
    </r>
    <r>
      <rPr>
        <b/>
        <i/>
        <sz val="14"/>
        <color theme="1"/>
        <rFont val="Calibri"/>
        <family val="2"/>
        <scheme val="minor"/>
      </rPr>
      <t>u</t>
    </r>
    <r>
      <rPr>
        <b/>
        <vertAlign val="subscript"/>
        <sz val="14"/>
        <color theme="1"/>
        <rFont val="Cambria"/>
        <family val="1"/>
        <scheme val="major"/>
      </rPr>
      <t xml:space="preserve">rel(c) </t>
    </r>
    <r>
      <rPr>
        <b/>
        <sz val="14"/>
        <color theme="1"/>
        <rFont val="Cambria"/>
        <family val="1"/>
        <scheme val="major"/>
      </rPr>
      <t>=</t>
    </r>
  </si>
  <si>
    <r>
      <t>U</t>
    </r>
    <r>
      <rPr>
        <b/>
        <sz val="14"/>
        <color theme="1"/>
        <rFont val="Calibri"/>
        <family val="2"/>
        <scheme val="minor"/>
      </rPr>
      <t>=</t>
    </r>
  </si>
  <si>
    <r>
      <t>%</t>
    </r>
    <r>
      <rPr>
        <b/>
        <i/>
        <sz val="14"/>
        <color theme="1"/>
        <rFont val="Calibri"/>
        <family val="2"/>
        <scheme val="minor"/>
      </rPr>
      <t>U</t>
    </r>
    <r>
      <rPr>
        <b/>
        <vertAlign val="subscript"/>
        <sz val="14"/>
        <color theme="1"/>
        <rFont val="Cambria"/>
        <family val="1"/>
        <scheme val="major"/>
      </rPr>
      <t xml:space="preserve">rel </t>
    </r>
    <r>
      <rPr>
        <b/>
        <sz val="14"/>
        <color theme="1"/>
        <rFont val="Cambria"/>
        <family val="1"/>
        <scheme val="major"/>
      </rPr>
      <t>=</t>
    </r>
  </si>
  <si>
    <r>
      <t>Measured value studied (</t>
    </r>
    <r>
      <rPr>
        <b/>
        <i/>
        <sz val="14"/>
        <color theme="1"/>
        <rFont val="Cambria"/>
        <family val="1"/>
        <scheme val="major"/>
      </rPr>
      <t>x</t>
    </r>
    <r>
      <rPr>
        <b/>
        <sz val="14"/>
        <color theme="1"/>
        <rFont val="Cambria"/>
        <family val="1"/>
        <scheme val="major"/>
      </rPr>
      <t>) =</t>
    </r>
  </si>
  <si>
    <t xml:space="preserve">These spreadsheets have been developed with all care and attention. It does not come with a guarantee for being error-free in the workings or in the interpretation of the uncertainty calculation. </t>
  </si>
  <si>
    <t>5.</t>
  </si>
  <si>
    <t>Level 1</t>
  </si>
  <si>
    <t>In the spreadsheet "COMBINED &amp; EXPANDED UNCERTAINTY", add the maximum permissible percent relative root mean square of measurement error obtained from RiliBÄK (if it exists) or, failing that, add the maximum allowable coefficient of variation (in %) and the maximum allowable percent relative bias (in %) in their corresponding boxes.</t>
  </si>
  <si>
    <r>
      <t>Expanded uncertainty (in units) provided by the manufacturer (</t>
    </r>
    <r>
      <rPr>
        <i/>
        <sz val="11"/>
        <color theme="1"/>
        <rFont val="Cambria"/>
        <family val="1"/>
        <scheme val="major"/>
      </rPr>
      <t>U</t>
    </r>
    <r>
      <rPr>
        <vertAlign val="subscript"/>
        <sz val="11"/>
        <color theme="1"/>
        <rFont val="Cambria"/>
        <family val="1"/>
        <scheme val="major"/>
      </rPr>
      <t>cal</t>
    </r>
    <r>
      <rPr>
        <sz val="11"/>
        <color theme="1"/>
        <rFont val="Cambria"/>
        <family val="1"/>
        <scheme val="major"/>
      </rPr>
      <t>):</t>
    </r>
  </si>
  <si>
    <r>
      <rPr>
        <sz val="11"/>
        <color theme="1"/>
        <rFont val="Cambria"/>
        <family val="1"/>
        <scheme val="major"/>
      </rPr>
      <t>Bias</t>
    </r>
    <r>
      <rPr>
        <i/>
        <sz val="11"/>
        <color theme="1"/>
        <rFont val="Cambria"/>
        <family val="1"/>
        <scheme val="major"/>
      </rPr>
      <t xml:space="preserve"> </t>
    </r>
    <r>
      <rPr>
        <sz val="11"/>
        <color theme="1"/>
        <rFont val="Cambria"/>
        <family val="1"/>
        <scheme val="major"/>
      </rPr>
      <t>(</t>
    </r>
    <r>
      <rPr>
        <i/>
        <sz val="11"/>
        <color theme="1"/>
        <rFont val="Cambria"/>
        <family val="1"/>
        <scheme val="major"/>
      </rPr>
      <t>b</t>
    </r>
    <r>
      <rPr>
        <sz val="11"/>
        <color theme="1"/>
        <rFont val="Cambria"/>
        <family val="1"/>
        <scheme val="major"/>
      </rPr>
      <t>):</t>
    </r>
  </si>
  <si>
    <r>
      <rPr>
        <b/>
        <sz val="12"/>
        <color theme="1"/>
        <rFont val="Cambria"/>
        <family val="1"/>
        <scheme val="major"/>
      </rPr>
      <t>Is the bias significant ?</t>
    </r>
    <r>
      <rPr>
        <b/>
        <i/>
        <sz val="12"/>
        <color theme="1"/>
        <rFont val="Cambria"/>
        <family val="1"/>
        <scheme val="major"/>
      </rPr>
      <t xml:space="preserve"> </t>
    </r>
    <r>
      <rPr>
        <b/>
        <sz val="12"/>
        <color theme="1"/>
        <rFont val="Cambria"/>
        <family val="1"/>
        <scheme val="major"/>
      </rPr>
      <t>(</t>
    </r>
    <r>
      <rPr>
        <b/>
        <sz val="12"/>
        <color theme="1"/>
        <rFont val="Symbol"/>
        <family val="1"/>
        <charset val="2"/>
      </rPr>
      <t>½`</t>
    </r>
    <r>
      <rPr>
        <b/>
        <i/>
        <sz val="12"/>
        <color theme="1"/>
        <rFont val="Cambria"/>
        <family val="1"/>
      </rPr>
      <t>b</t>
    </r>
    <r>
      <rPr>
        <b/>
        <vertAlign val="subscript"/>
        <sz val="12"/>
        <color theme="1"/>
        <rFont val="Cambria"/>
        <family val="1"/>
      </rPr>
      <t>w</t>
    </r>
    <r>
      <rPr>
        <b/>
        <i/>
        <sz val="12"/>
        <color theme="1"/>
        <rFont val="Cambria"/>
        <family val="1"/>
      </rPr>
      <t xml:space="preserve"> </t>
    </r>
    <r>
      <rPr>
        <b/>
        <sz val="12"/>
        <color theme="1"/>
        <rFont val="Symbol"/>
        <family val="1"/>
        <charset val="2"/>
      </rPr>
      <t xml:space="preserve">½&gt; 2 </t>
    </r>
    <r>
      <rPr>
        <b/>
        <sz val="12"/>
        <color theme="1"/>
        <rFont val="Cambria"/>
        <family val="1"/>
        <scheme val="major"/>
      </rPr>
      <t xml:space="preserve">· </t>
    </r>
    <r>
      <rPr>
        <b/>
        <i/>
        <sz val="12"/>
        <color theme="1"/>
        <rFont val="Cambria"/>
        <family val="1"/>
        <scheme val="major"/>
      </rPr>
      <t>u</t>
    </r>
    <r>
      <rPr>
        <b/>
        <vertAlign val="subscript"/>
        <sz val="12"/>
        <color theme="1"/>
        <rFont val="Symbol"/>
        <family val="1"/>
        <charset val="2"/>
      </rPr>
      <t>`</t>
    </r>
    <r>
      <rPr>
        <b/>
        <i/>
        <vertAlign val="subscript"/>
        <sz val="12"/>
        <color theme="1"/>
        <rFont val="Cambria"/>
        <family val="1"/>
      </rPr>
      <t>b</t>
    </r>
    <r>
      <rPr>
        <b/>
        <sz val="12"/>
        <color theme="1"/>
        <rFont val="Cambria"/>
        <family val="1"/>
        <scheme val="major"/>
      </rPr>
      <t>):</t>
    </r>
  </si>
  <si>
    <t xml:space="preserve">In the spreadsheet "ucal", add the assigned values of the end-user calibrator, the expanded uncertainties (in units) provided by the manufacturer, and the coverage factors used by the manufacturer into their respective boxes. </t>
  </si>
  <si>
    <r>
      <t xml:space="preserve">ENTRIES INTO THE SPREADSHEETS </t>
    </r>
    <r>
      <rPr>
        <b/>
        <sz val="10"/>
        <color indexed="8"/>
        <rFont val="Arial"/>
        <family val="2"/>
      </rPr>
      <t>MUST ONLY BE MADE IN BLUE BOXES</t>
    </r>
  </si>
  <si>
    <t>NOTE: It is important that if the box corresponding to the RiliBAK requirements is not used, it must not contain any value (that is, it must remains empty).</t>
  </si>
  <si>
    <t>Level 2</t>
  </si>
  <si>
    <r>
      <t>The aim is to facilitate clinical laboratories the estimation of measurement uncertainty. This Supplementary material contains five different spreadsheeds. The first three spreadsheets allow to estimate the main measurement uncertainty sources (u</t>
    </r>
    <r>
      <rPr>
        <vertAlign val="subscript"/>
        <sz val="10"/>
        <color indexed="8"/>
        <rFont val="Arial"/>
        <family val="2"/>
      </rPr>
      <t>cal</t>
    </r>
    <r>
      <rPr>
        <sz val="10"/>
        <color indexed="8"/>
        <rFont val="Arial"/>
        <family val="2"/>
      </rPr>
      <t>, u</t>
    </r>
    <r>
      <rPr>
        <vertAlign val="subscript"/>
        <sz val="10"/>
        <color indexed="8"/>
        <rFont val="Arial"/>
        <family val="2"/>
      </rPr>
      <t>Rw</t>
    </r>
    <r>
      <rPr>
        <sz val="10"/>
        <color indexed="8"/>
        <rFont val="Arial"/>
        <family val="2"/>
      </rPr>
      <t xml:space="preserve"> and u</t>
    </r>
    <r>
      <rPr>
        <vertAlign val="subscript"/>
        <sz val="10"/>
        <color indexed="8"/>
        <rFont val="Arial"/>
        <family val="2"/>
      </rPr>
      <t>b</t>
    </r>
    <r>
      <rPr>
        <sz val="10"/>
        <color indexed="8"/>
        <rFont val="Arial"/>
        <family val="2"/>
      </rPr>
      <t>). The fourth have been generated to calculate the combined standard uncertainty as well as the expanded uncertainty, and to know if the values obtained accomplish with the measurement uncertainty requirements previously selected by the laboratory. The fifth describe how to specify the measurand.</t>
    </r>
  </si>
  <si>
    <t>Uncertainty related to the bias using IQC materials</t>
  </si>
  <si>
    <t>Cobas 8000-1</t>
  </si>
  <si>
    <t>Cobas 8000-2</t>
  </si>
  <si>
    <t>Cobas 8000-3</t>
  </si>
  <si>
    <r>
      <t xml:space="preserve">The measurand can be defined as: </t>
    </r>
    <r>
      <rPr>
        <i/>
        <sz val="12"/>
        <color theme="1"/>
        <rFont val="Times New Roman"/>
        <family val="1"/>
      </rPr>
      <t/>
    </r>
  </si>
  <si>
    <t>Furthermore, the quantity can also be described using the IUPAC-IFCC nomenclature as:</t>
  </si>
  <si>
    <r>
      <t>Measuring system (</t>
    </r>
    <r>
      <rPr>
        <i/>
        <sz val="11"/>
        <color theme="1"/>
        <rFont val="Cambria"/>
        <family val="1"/>
        <scheme val="major"/>
      </rPr>
      <t>i</t>
    </r>
    <r>
      <rPr>
        <sz val="11"/>
        <color theme="1"/>
        <rFont val="Cambria"/>
        <family val="1"/>
        <scheme val="major"/>
      </rPr>
      <t>)</t>
    </r>
  </si>
  <si>
    <t>g/L</t>
  </si>
  <si>
    <r>
      <rPr>
        <sz val="11"/>
        <color theme="1"/>
        <rFont val="Cambria"/>
        <family val="1"/>
        <scheme val="major"/>
      </rPr>
      <t xml:space="preserve">IQC mean value obtained for measuring system </t>
    </r>
    <r>
      <rPr>
        <i/>
        <sz val="11"/>
        <color theme="1"/>
        <rFont val="Cambria"/>
        <family val="1"/>
        <scheme val="major"/>
      </rPr>
      <t>i</t>
    </r>
    <r>
      <rPr>
        <sz val="11"/>
        <color theme="1"/>
        <rFont val="Cambria"/>
        <family val="1"/>
        <scheme val="major"/>
      </rPr>
      <t xml:space="preserve"> (</t>
    </r>
    <r>
      <rPr>
        <sz val="11"/>
        <color theme="1"/>
        <rFont val="Symbol"/>
        <family val="1"/>
        <charset val="2"/>
      </rPr>
      <t>`</t>
    </r>
    <r>
      <rPr>
        <i/>
        <sz val="11"/>
        <color theme="1"/>
        <rFont val="Cambria"/>
        <family val="1"/>
      </rPr>
      <t>x</t>
    </r>
    <r>
      <rPr>
        <i/>
        <vertAlign val="subscript"/>
        <sz val="11"/>
        <color theme="1"/>
        <rFont val="Cambria"/>
        <family val="1"/>
        <scheme val="major"/>
      </rPr>
      <t xml:space="preserve">i </t>
    </r>
    <r>
      <rPr>
        <sz val="11"/>
        <color theme="1"/>
        <rFont val="Cambria"/>
        <family val="1"/>
        <scheme val="major"/>
      </rPr>
      <t>):</t>
    </r>
  </si>
  <si>
    <r>
      <rPr>
        <sz val="11"/>
        <color theme="1"/>
        <rFont val="Cambria"/>
        <family val="1"/>
        <scheme val="major"/>
      </rPr>
      <t xml:space="preserve">Standard deviation obtained for measuring system </t>
    </r>
    <r>
      <rPr>
        <i/>
        <sz val="11"/>
        <color theme="1"/>
        <rFont val="Cambria"/>
        <family val="1"/>
        <scheme val="major"/>
      </rPr>
      <t>i</t>
    </r>
    <r>
      <rPr>
        <sz val="11"/>
        <color theme="1"/>
        <rFont val="Cambria"/>
        <family val="1"/>
        <scheme val="major"/>
      </rPr>
      <t xml:space="preserve"> </t>
    </r>
    <r>
      <rPr>
        <sz val="11"/>
        <color theme="1"/>
        <rFont val="Cambria"/>
        <family val="1"/>
        <scheme val="major"/>
      </rPr>
      <t>(</t>
    </r>
    <r>
      <rPr>
        <i/>
        <sz val="11"/>
        <color theme="1"/>
        <rFont val="Cambria"/>
        <family val="1"/>
        <scheme val="major"/>
      </rPr>
      <t>s</t>
    </r>
    <r>
      <rPr>
        <i/>
        <vertAlign val="subscript"/>
        <sz val="11"/>
        <color theme="1"/>
        <rFont val="Cambria"/>
        <family val="1"/>
        <scheme val="major"/>
      </rPr>
      <t>i</t>
    </r>
    <r>
      <rPr>
        <sz val="11"/>
        <color theme="1"/>
        <rFont val="Cambria"/>
        <family val="1"/>
        <scheme val="major"/>
      </rPr>
      <t>):</t>
    </r>
  </si>
  <si>
    <r>
      <rPr>
        <sz val="11"/>
        <color theme="1"/>
        <rFont val="Cambria"/>
        <family val="1"/>
        <scheme val="major"/>
      </rPr>
      <t xml:space="preserve">Number of IQC values processedfor measuring system </t>
    </r>
    <r>
      <rPr>
        <i/>
        <sz val="11"/>
        <color theme="1"/>
        <rFont val="Cambria"/>
        <family val="1"/>
        <scheme val="major"/>
      </rPr>
      <t>i</t>
    </r>
    <r>
      <rPr>
        <sz val="11"/>
        <color theme="1"/>
        <rFont val="Cambria"/>
        <family val="1"/>
        <scheme val="major"/>
      </rPr>
      <t xml:space="preserve"> (</t>
    </r>
    <r>
      <rPr>
        <i/>
        <sz val="11"/>
        <color theme="1"/>
        <rFont val="Cambria"/>
        <family val="1"/>
        <scheme val="major"/>
      </rPr>
      <t>n</t>
    </r>
    <r>
      <rPr>
        <i/>
        <vertAlign val="subscript"/>
        <sz val="11"/>
        <color theme="1"/>
        <rFont val="Cambria"/>
        <family val="1"/>
        <scheme val="major"/>
      </rPr>
      <t>i</t>
    </r>
    <r>
      <rPr>
        <sz val="11"/>
        <color theme="1"/>
        <rFont val="Cambria"/>
        <family val="1"/>
        <scheme val="major"/>
      </rPr>
      <t>):</t>
    </r>
  </si>
  <si>
    <t>Cobas 6000</t>
  </si>
  <si>
    <r>
      <t>Measuring system (</t>
    </r>
    <r>
      <rPr>
        <i/>
        <sz val="11"/>
        <color theme="1"/>
        <rFont val="Cambria"/>
        <family val="1"/>
        <scheme val="major"/>
      </rPr>
      <t>k</t>
    </r>
    <r>
      <rPr>
        <sz val="11"/>
        <color theme="1"/>
        <rFont val="Cambria"/>
        <family val="1"/>
        <scheme val="major"/>
      </rPr>
      <t>)</t>
    </r>
  </si>
  <si>
    <r>
      <rPr>
        <sz val="11"/>
        <color theme="1"/>
        <rFont val="Cambria"/>
        <family val="1"/>
        <scheme val="major"/>
      </rPr>
      <t xml:space="preserve">IQC mean value obtained for the IQC material level 1 on measuring system </t>
    </r>
    <r>
      <rPr>
        <i/>
        <sz val="11"/>
        <color theme="1"/>
        <rFont val="Cambria"/>
        <family val="1"/>
        <scheme val="major"/>
      </rPr>
      <t xml:space="preserve">k </t>
    </r>
    <r>
      <rPr>
        <sz val="11"/>
        <color theme="1"/>
        <rFont val="Cambria"/>
        <family val="1"/>
        <scheme val="major"/>
      </rPr>
      <t>(</t>
    </r>
    <r>
      <rPr>
        <sz val="11"/>
        <color theme="1"/>
        <rFont val="Symbol"/>
        <family val="1"/>
        <charset val="2"/>
      </rPr>
      <t>`</t>
    </r>
    <r>
      <rPr>
        <i/>
        <sz val="11"/>
        <color theme="1"/>
        <rFont val="Cambria"/>
        <family val="1"/>
      </rPr>
      <t>x</t>
    </r>
    <r>
      <rPr>
        <vertAlign val="subscript"/>
        <sz val="11"/>
        <color theme="1"/>
        <rFont val="Cambria"/>
        <family val="1"/>
        <scheme val="major"/>
      </rPr>
      <t>1</t>
    </r>
    <r>
      <rPr>
        <i/>
        <vertAlign val="subscript"/>
        <sz val="11"/>
        <color theme="1"/>
        <rFont val="Cambria"/>
        <family val="1"/>
        <scheme val="major"/>
      </rPr>
      <t>,k</t>
    </r>
    <r>
      <rPr>
        <sz val="11"/>
        <color theme="1"/>
        <rFont val="Cambria"/>
        <family val="1"/>
        <scheme val="major"/>
      </rPr>
      <t>):</t>
    </r>
  </si>
  <si>
    <r>
      <rPr>
        <sz val="11"/>
        <color theme="1"/>
        <rFont val="Cambria"/>
        <family val="1"/>
        <scheme val="major"/>
      </rPr>
      <t>Standard deviation obtained for the IQC material level 1 on measuring system</t>
    </r>
    <r>
      <rPr>
        <i/>
        <sz val="11"/>
        <color theme="1"/>
        <rFont val="Cambria"/>
        <family val="1"/>
        <scheme val="major"/>
      </rPr>
      <t xml:space="preserve"> k </t>
    </r>
    <r>
      <rPr>
        <sz val="11"/>
        <color theme="1"/>
        <rFont val="Cambria"/>
        <family val="1"/>
        <scheme val="major"/>
      </rPr>
      <t>(</t>
    </r>
    <r>
      <rPr>
        <i/>
        <sz val="11"/>
        <color theme="1"/>
        <rFont val="Cambria"/>
        <family val="1"/>
        <scheme val="major"/>
      </rPr>
      <t>s</t>
    </r>
    <r>
      <rPr>
        <vertAlign val="subscript"/>
        <sz val="11"/>
        <color theme="1"/>
        <rFont val="Cambria"/>
        <family val="1"/>
        <scheme val="major"/>
      </rPr>
      <t>1</t>
    </r>
    <r>
      <rPr>
        <i/>
        <vertAlign val="subscript"/>
        <sz val="11"/>
        <color theme="1"/>
        <rFont val="Cambria"/>
        <family val="1"/>
        <scheme val="major"/>
      </rPr>
      <t>,k</t>
    </r>
    <r>
      <rPr>
        <sz val="11"/>
        <color theme="1"/>
        <rFont val="Cambria"/>
        <family val="1"/>
        <scheme val="major"/>
      </rPr>
      <t>):</t>
    </r>
  </si>
  <si>
    <r>
      <rPr>
        <sz val="11"/>
        <color theme="1"/>
        <rFont val="Cambria"/>
        <family val="1"/>
        <scheme val="major"/>
      </rPr>
      <t xml:space="preserve">Robust peer-group standard deviation for the IQC material level 1 on measuring system </t>
    </r>
    <r>
      <rPr>
        <i/>
        <sz val="11"/>
        <color theme="1"/>
        <rFont val="Cambria"/>
        <family val="1"/>
        <scheme val="major"/>
      </rPr>
      <t xml:space="preserve">k </t>
    </r>
    <r>
      <rPr>
        <sz val="11"/>
        <color theme="1"/>
        <rFont val="Cambria"/>
        <family val="1"/>
        <scheme val="major"/>
      </rPr>
      <t>(</t>
    </r>
    <r>
      <rPr>
        <i/>
        <sz val="11"/>
        <color theme="1"/>
        <rFont val="Cambria"/>
        <family val="1"/>
        <scheme val="major"/>
      </rPr>
      <t>s</t>
    </r>
    <r>
      <rPr>
        <vertAlign val="subscript"/>
        <sz val="11"/>
        <color theme="1"/>
        <rFont val="Cambria"/>
        <family val="1"/>
        <scheme val="major"/>
      </rPr>
      <t>Labs</t>
    </r>
    <r>
      <rPr>
        <i/>
        <vertAlign val="subscript"/>
        <sz val="11"/>
        <color theme="1"/>
        <rFont val="Cambria"/>
        <family val="1"/>
        <scheme val="major"/>
      </rPr>
      <t xml:space="preserve"> </t>
    </r>
    <r>
      <rPr>
        <vertAlign val="subscript"/>
        <sz val="11"/>
        <color theme="1"/>
        <rFont val="Cambria"/>
        <family val="1"/>
        <scheme val="major"/>
      </rPr>
      <t>1</t>
    </r>
    <r>
      <rPr>
        <i/>
        <vertAlign val="subscript"/>
        <sz val="11"/>
        <color theme="1"/>
        <rFont val="Cambria"/>
        <family val="1"/>
        <scheme val="major"/>
      </rPr>
      <t>,k</t>
    </r>
    <r>
      <rPr>
        <sz val="11"/>
        <color theme="1"/>
        <rFont val="Cambria"/>
        <family val="1"/>
        <scheme val="major"/>
      </rPr>
      <t>):</t>
    </r>
  </si>
  <si>
    <r>
      <rPr>
        <sz val="11"/>
        <color theme="1"/>
        <rFont val="Cambria"/>
        <family val="1"/>
        <scheme val="major"/>
      </rPr>
      <t xml:space="preserve">Number of peer-group laboratories participating in the IQC material level 1 on measuring system </t>
    </r>
    <r>
      <rPr>
        <i/>
        <sz val="11"/>
        <color theme="1"/>
        <rFont val="Cambria"/>
        <family val="1"/>
        <scheme val="major"/>
      </rPr>
      <t xml:space="preserve">k </t>
    </r>
    <r>
      <rPr>
        <sz val="11"/>
        <color theme="1"/>
        <rFont val="Cambria"/>
        <family val="1"/>
        <scheme val="major"/>
      </rPr>
      <t>(</t>
    </r>
    <r>
      <rPr>
        <i/>
        <sz val="11"/>
        <color theme="1"/>
        <rFont val="Cambria"/>
        <family val="1"/>
        <scheme val="major"/>
      </rPr>
      <t>q</t>
    </r>
    <r>
      <rPr>
        <vertAlign val="subscript"/>
        <sz val="11"/>
        <color theme="1"/>
        <rFont val="Cambria"/>
        <family val="1"/>
        <scheme val="major"/>
      </rPr>
      <t>1</t>
    </r>
    <r>
      <rPr>
        <i/>
        <vertAlign val="subscript"/>
        <sz val="11"/>
        <color theme="1"/>
        <rFont val="Cambria"/>
        <family val="1"/>
        <scheme val="major"/>
      </rPr>
      <t>,k</t>
    </r>
    <r>
      <rPr>
        <sz val="11"/>
        <color theme="1"/>
        <rFont val="Cambria"/>
        <family val="1"/>
        <scheme val="major"/>
      </rPr>
      <t>):</t>
    </r>
  </si>
  <si>
    <r>
      <rPr>
        <sz val="11"/>
        <color theme="1"/>
        <rFont val="Cambria"/>
        <family val="1"/>
        <scheme val="major"/>
      </rPr>
      <t xml:space="preserve">Bias using the IQC material level 1 on measuring system </t>
    </r>
    <r>
      <rPr>
        <i/>
        <sz val="11"/>
        <color theme="1"/>
        <rFont val="Cambria"/>
        <family val="1"/>
        <scheme val="major"/>
      </rPr>
      <t xml:space="preserve">k </t>
    </r>
    <r>
      <rPr>
        <sz val="11"/>
        <color theme="1"/>
        <rFont val="Cambria"/>
        <family val="1"/>
        <scheme val="major"/>
      </rPr>
      <t>(</t>
    </r>
    <r>
      <rPr>
        <sz val="11"/>
        <color theme="1"/>
        <rFont val="Cambria"/>
        <family val="1"/>
      </rPr>
      <t>b</t>
    </r>
    <r>
      <rPr>
        <vertAlign val="subscript"/>
        <sz val="11"/>
        <color theme="1"/>
        <rFont val="Cambria"/>
        <family val="1"/>
        <scheme val="major"/>
      </rPr>
      <t>1,k</t>
    </r>
    <r>
      <rPr>
        <sz val="11"/>
        <color theme="1"/>
        <rFont val="Cambria"/>
        <family val="1"/>
        <scheme val="major"/>
      </rPr>
      <t xml:space="preserve"> ):</t>
    </r>
  </si>
  <si>
    <r>
      <rPr>
        <sz val="11"/>
        <color theme="1"/>
        <rFont val="Cambria"/>
        <family val="1"/>
        <scheme val="major"/>
      </rPr>
      <t xml:space="preserve">Uncertainty associated with the mean of peer-group laboratories participating in an internal-external program for the IQC material level 1 on measuring system </t>
    </r>
    <r>
      <rPr>
        <i/>
        <sz val="11"/>
        <color theme="1"/>
        <rFont val="Cambria"/>
        <family val="1"/>
        <scheme val="major"/>
      </rPr>
      <t xml:space="preserve">k </t>
    </r>
    <r>
      <rPr>
        <sz val="11"/>
        <color theme="1"/>
        <rFont val="Cambria"/>
        <family val="1"/>
        <scheme val="major"/>
      </rPr>
      <t>(</t>
    </r>
    <r>
      <rPr>
        <i/>
        <sz val="11"/>
        <color theme="1"/>
        <rFont val="Cambria"/>
        <family val="1"/>
      </rPr>
      <t>u</t>
    </r>
    <r>
      <rPr>
        <vertAlign val="subscript"/>
        <sz val="11"/>
        <color theme="1"/>
        <rFont val="Symbol"/>
        <family val="1"/>
        <charset val="2"/>
      </rPr>
      <t>m</t>
    </r>
    <r>
      <rPr>
        <vertAlign val="subscript"/>
        <sz val="11"/>
        <color theme="1"/>
        <rFont val="Cambria"/>
        <family val="1"/>
        <scheme val="major"/>
      </rPr>
      <t xml:space="preserve"> ,1,k</t>
    </r>
    <r>
      <rPr>
        <sz val="11"/>
        <color theme="1"/>
        <rFont val="Cambria"/>
        <family val="1"/>
        <scheme val="major"/>
      </rPr>
      <t xml:space="preserve"> ):</t>
    </r>
  </si>
  <si>
    <t>Measured values studied (IQC mean values):</t>
  </si>
  <si>
    <r>
      <rPr>
        <sz val="11"/>
        <color theme="1"/>
        <rFont val="Cambria"/>
        <family val="1"/>
        <scheme val="major"/>
      </rPr>
      <t xml:space="preserve">Mean of arithmetic means of peer-group laboratories participating in an internal-external program for the IQC material level 1 on measuring system </t>
    </r>
    <r>
      <rPr>
        <i/>
        <sz val="11"/>
        <color theme="1"/>
        <rFont val="Cambria"/>
        <family val="1"/>
        <scheme val="major"/>
      </rPr>
      <t xml:space="preserve">k </t>
    </r>
    <r>
      <rPr>
        <sz val="11"/>
        <color theme="1"/>
        <rFont val="Cambria"/>
        <family val="1"/>
        <scheme val="major"/>
      </rPr>
      <t>(</t>
    </r>
    <r>
      <rPr>
        <sz val="11"/>
        <color theme="1"/>
        <rFont val="Symbol"/>
        <family val="1"/>
        <charset val="2"/>
      </rPr>
      <t>m</t>
    </r>
    <r>
      <rPr>
        <vertAlign val="subscript"/>
        <sz val="11"/>
        <color theme="1"/>
        <rFont val="Cambria"/>
        <family val="1"/>
        <scheme val="major"/>
      </rPr>
      <t>1,k</t>
    </r>
    <r>
      <rPr>
        <sz val="11"/>
        <color theme="1"/>
        <rFont val="Cambria"/>
        <family val="1"/>
        <scheme val="major"/>
      </rPr>
      <t xml:space="preserve"> ):</t>
    </r>
  </si>
  <si>
    <r>
      <rPr>
        <sz val="11"/>
        <color theme="1"/>
        <rFont val="Cambria"/>
        <family val="1"/>
        <scheme val="major"/>
      </rPr>
      <t>Number of replicate measurements using the IQC material level 1 on measuring system</t>
    </r>
    <r>
      <rPr>
        <i/>
        <sz val="11"/>
        <color theme="1"/>
        <rFont val="Cambria"/>
        <family val="1"/>
        <scheme val="major"/>
      </rPr>
      <t xml:space="preserve"> k </t>
    </r>
    <r>
      <rPr>
        <sz val="11"/>
        <color theme="1"/>
        <rFont val="Cambria"/>
        <family val="1"/>
        <scheme val="major"/>
      </rPr>
      <t>(</t>
    </r>
    <r>
      <rPr>
        <i/>
        <sz val="11"/>
        <color theme="1"/>
        <rFont val="Cambria"/>
        <family val="1"/>
        <scheme val="major"/>
      </rPr>
      <t>n</t>
    </r>
    <r>
      <rPr>
        <vertAlign val="subscript"/>
        <sz val="11"/>
        <color theme="1"/>
        <rFont val="Cambria"/>
        <family val="1"/>
        <scheme val="major"/>
      </rPr>
      <t>1</t>
    </r>
    <r>
      <rPr>
        <i/>
        <vertAlign val="subscript"/>
        <sz val="11"/>
        <color theme="1"/>
        <rFont val="Cambria"/>
        <family val="1"/>
        <scheme val="major"/>
      </rPr>
      <t>,k</t>
    </r>
    <r>
      <rPr>
        <sz val="11"/>
        <color theme="1"/>
        <rFont val="Cambria"/>
        <family val="1"/>
        <scheme val="major"/>
      </rPr>
      <t>):</t>
    </r>
  </si>
  <si>
    <r>
      <rPr>
        <sz val="14"/>
        <color theme="1"/>
        <rFont val="Symbol"/>
        <family val="1"/>
        <charset val="2"/>
      </rPr>
      <t>`</t>
    </r>
    <r>
      <rPr>
        <i/>
        <sz val="12.6"/>
        <color theme="1"/>
        <rFont val="Calibri"/>
        <family val="2"/>
      </rPr>
      <t>b</t>
    </r>
    <r>
      <rPr>
        <vertAlign val="subscript"/>
        <sz val="14"/>
        <color theme="1"/>
        <rFont val="Cambria"/>
        <family val="1"/>
        <scheme val="major"/>
      </rPr>
      <t>w</t>
    </r>
  </si>
  <si>
    <r>
      <rPr>
        <b/>
        <i/>
        <sz val="14"/>
        <color theme="1"/>
        <rFont val="Calibri"/>
        <family val="2"/>
        <scheme val="minor"/>
      </rPr>
      <t>u</t>
    </r>
    <r>
      <rPr>
        <b/>
        <vertAlign val="subscript"/>
        <sz val="14"/>
        <color theme="1"/>
        <rFont val="Symbol"/>
        <family val="1"/>
        <charset val="2"/>
      </rPr>
      <t>`</t>
    </r>
    <r>
      <rPr>
        <b/>
        <vertAlign val="subscript"/>
        <sz val="12.6"/>
        <color theme="1"/>
        <rFont val="Cambria"/>
        <family val="1"/>
      </rPr>
      <t>b</t>
    </r>
  </si>
  <si>
    <r>
      <t>Srm</t>
    </r>
    <r>
      <rPr>
        <sz val="14"/>
        <color theme="1"/>
        <rFont val="Symbol"/>
        <family val="1"/>
        <charset val="2"/>
      </rPr>
      <t>¾</t>
    </r>
    <r>
      <rPr>
        <sz val="14"/>
        <color theme="1"/>
        <rFont val="Arial"/>
        <family val="2"/>
      </rPr>
      <t>Albumin; mass c.(CRM 470; Cobas 8000 or Cobas 6000)</t>
    </r>
  </si>
  <si>
    <r>
      <rPr>
        <sz val="11"/>
        <color theme="1"/>
        <rFont val="Cambria"/>
        <family val="1"/>
        <scheme val="major"/>
      </rPr>
      <t xml:space="preserve">Number of IQC values processed for measuring system </t>
    </r>
    <r>
      <rPr>
        <i/>
        <sz val="11"/>
        <color theme="1"/>
        <rFont val="Cambria"/>
        <family val="1"/>
        <scheme val="major"/>
      </rPr>
      <t>i</t>
    </r>
    <r>
      <rPr>
        <sz val="11"/>
        <color theme="1"/>
        <rFont val="Cambria"/>
        <family val="1"/>
        <scheme val="major"/>
      </rPr>
      <t xml:space="preserve"> (</t>
    </r>
    <r>
      <rPr>
        <i/>
        <sz val="11"/>
        <color theme="1"/>
        <rFont val="Cambria"/>
        <family val="1"/>
        <scheme val="major"/>
      </rPr>
      <t>n</t>
    </r>
    <r>
      <rPr>
        <i/>
        <vertAlign val="subscript"/>
        <sz val="11"/>
        <color theme="1"/>
        <rFont val="Cambria"/>
        <family val="1"/>
        <scheme val="major"/>
      </rPr>
      <t>i</t>
    </r>
    <r>
      <rPr>
        <sz val="11"/>
        <color theme="1"/>
        <rFont val="Cambria"/>
        <family val="1"/>
        <scheme val="major"/>
      </rPr>
      <t>):</t>
    </r>
  </si>
  <si>
    <t>concentration of albumin in serum using IQC materials to study the bias</t>
  </si>
  <si>
    <r>
      <t>The mass concentration (in g/L) of albumin in serum measured using Cobas</t>
    </r>
    <r>
      <rPr>
        <vertAlign val="superscript"/>
        <sz val="12"/>
        <color theme="1"/>
        <rFont val="Arial"/>
        <family val="2"/>
      </rPr>
      <t>®</t>
    </r>
    <r>
      <rPr>
        <sz val="12"/>
        <color theme="1"/>
        <rFont val="Arial"/>
        <family val="2"/>
      </rPr>
      <t xml:space="preserve"> 8000 and Cobas</t>
    </r>
    <r>
      <rPr>
        <vertAlign val="superscript"/>
        <sz val="12"/>
        <color theme="1"/>
        <rFont val="Arial"/>
        <family val="2"/>
      </rPr>
      <t>®</t>
    </r>
    <r>
      <rPr>
        <sz val="12"/>
        <color theme="1"/>
        <rFont val="Arial"/>
        <family val="2"/>
      </rPr>
      <t xml:space="preserve"> 6000 </t>
    </r>
  </si>
  <si>
    <t xml:space="preserve">The results are traceable to the certified reference material CRM 470 prepared from the international conventional </t>
  </si>
  <si>
    <t>standard USNRP 12-0575C</t>
  </si>
  <si>
    <t>Measuring system 1:</t>
  </si>
  <si>
    <t>Measuring system 2:</t>
  </si>
  <si>
    <t>Measuring system 3:</t>
  </si>
  <si>
    <t>Measuring system 4:</t>
  </si>
  <si>
    <t>measuring systems (Roche Diagnostics, Risch-Rotkreuz, Switzerland).</t>
  </si>
  <si>
    <t>Please bring any errors or questions to the attention of Raúl Rigo-Bonnin</t>
  </si>
  <si>
    <t>In the spreadshet "ucal", add the biological quantity, measuring systems and measurement units into their respective boxes.</t>
  </si>
  <si>
    <t>Uncertainty related to the assigned value of the end-user calibration material</t>
  </si>
  <si>
    <t>In the spreadsheet "ub", for every measurement system used and for each IQC level, add the robust standard deviation, the number and the mean of laboratories participating in an inter-laboratory quality control scheme in their corresponding boxes.</t>
  </si>
  <si>
    <t xml:space="preserve">In the spreadsheet "uRw", add the data obtained by your laboratory. That is, for every measuring system used and for each IQC level, add the IQC mean values, the standard deviations, and the number of IQC values into their respective boxes. </t>
  </si>
  <si>
    <t xml:space="preserve">SUPPLEMENTARY MATERIAL 3. Uncertainty calculation for the mass </t>
  </si>
  <si>
    <t>Srm--Albumin; mass c.(CRM 470; Cobas 8000 or Cobas 6000)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</si>
</sst>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52" x14ac:knownFonts="1">
    <font>
      <sz val="11"/>
      <color theme="1"/>
      <name val="Calibri"/>
      <family val="2"/>
      <scheme val="minor"/>
    </font>
    <font>
      <sz val="11"/>
      <color theme="1"/>
      <name val="Cambria"/>
      <family val="1"/>
      <scheme val="major"/>
    </font>
    <font>
      <vertAlign val="subscript"/>
      <sz val="11"/>
      <color theme="1"/>
      <name val="Cambria"/>
      <family val="1"/>
      <scheme val="major"/>
    </font>
    <font>
      <i/>
      <sz val="11"/>
      <color theme="1"/>
      <name val="Cambria"/>
      <family val="1"/>
      <scheme val="major"/>
    </font>
    <font>
      <b/>
      <sz val="12"/>
      <color theme="1"/>
      <name val="Cambria"/>
      <family val="1"/>
      <scheme val="major"/>
    </font>
    <font>
      <b/>
      <i/>
      <sz val="12"/>
      <color theme="1"/>
      <name val="Cambria"/>
      <family val="1"/>
      <scheme val="major"/>
    </font>
    <font>
      <b/>
      <sz val="14"/>
      <color theme="1"/>
      <name val="Calibri"/>
      <family val="2"/>
      <scheme val="minor"/>
    </font>
    <font>
      <b/>
      <i/>
      <sz val="14"/>
      <color theme="1"/>
      <name val="Calibri"/>
      <family val="2"/>
      <scheme val="minor"/>
    </font>
    <font>
      <b/>
      <vertAlign val="subscript"/>
      <sz val="14"/>
      <color theme="1"/>
      <name val="Cambria"/>
      <family val="1"/>
      <scheme val="major"/>
    </font>
    <font>
      <b/>
      <sz val="14"/>
      <color theme="1"/>
      <name val="Cambria"/>
      <family val="1"/>
      <scheme val="major"/>
    </font>
    <font>
      <sz val="11"/>
      <color theme="1"/>
      <name val="Symbol"/>
      <family val="1"/>
      <charset val="2"/>
    </font>
    <font>
      <i/>
      <sz val="11"/>
      <color theme="1"/>
      <name val="Cambria"/>
      <family val="1"/>
    </font>
    <font>
      <i/>
      <vertAlign val="subscript"/>
      <sz val="11"/>
      <color theme="1"/>
      <name val="Cambria"/>
      <family val="1"/>
      <scheme val="major"/>
    </font>
    <font>
      <b/>
      <sz val="13"/>
      <color indexed="8"/>
      <name val="Calibri"/>
      <family val="2"/>
    </font>
    <font>
      <sz val="13"/>
      <name val="Calibri"/>
      <family val="2"/>
    </font>
    <font>
      <sz val="13"/>
      <name val="Calibri"/>
      <family val="2"/>
      <scheme val="minor"/>
    </font>
    <font>
      <sz val="13"/>
      <color theme="1"/>
      <name val="Calibri"/>
      <family val="2"/>
      <scheme val="minor"/>
    </font>
    <font>
      <vertAlign val="subscript"/>
      <sz val="11"/>
      <color theme="1"/>
      <name val="Symbol"/>
      <family val="1"/>
      <charset val="2"/>
    </font>
    <font>
      <vertAlign val="subscript"/>
      <sz val="11"/>
      <color theme="1"/>
      <name val="Cambria"/>
      <family val="1"/>
    </font>
    <font>
      <b/>
      <i/>
      <sz val="14"/>
      <color theme="1"/>
      <name val="Cambria"/>
      <family val="1"/>
      <scheme val="major"/>
    </font>
    <font>
      <b/>
      <sz val="12"/>
      <color theme="1"/>
      <name val="Symbol"/>
      <family val="1"/>
      <charset val="2"/>
    </font>
    <font>
      <b/>
      <sz val="11"/>
      <name val="Arial"/>
      <family val="2"/>
    </font>
    <font>
      <b/>
      <sz val="10"/>
      <name val="Arial"/>
      <family val="2"/>
    </font>
    <font>
      <b/>
      <i/>
      <sz val="10"/>
      <name val="Arial"/>
      <family val="2"/>
    </font>
    <font>
      <sz val="10"/>
      <color indexed="8"/>
      <name val="Arial"/>
      <family val="2"/>
    </font>
    <font>
      <b/>
      <sz val="10"/>
      <color indexed="8"/>
      <name val="Arial"/>
      <family val="2"/>
    </font>
    <font>
      <b/>
      <sz val="14"/>
      <color rgb="FFC00000"/>
      <name val="Calibri"/>
      <family val="2"/>
      <scheme val="minor"/>
    </font>
    <font>
      <b/>
      <vertAlign val="subscript"/>
      <sz val="13"/>
      <color indexed="8"/>
      <name val="Calibri"/>
      <family val="2"/>
    </font>
    <font>
      <b/>
      <i/>
      <sz val="13"/>
      <color indexed="8"/>
      <name val="Calibri"/>
      <family val="2"/>
    </font>
    <font>
      <b/>
      <sz val="13"/>
      <color indexed="8"/>
      <name val="Symbol"/>
      <family val="1"/>
      <charset val="2"/>
    </font>
    <font>
      <b/>
      <sz val="14"/>
      <color theme="1"/>
      <name val="Symbol"/>
      <family val="1"/>
      <charset val="2"/>
    </font>
    <font>
      <b/>
      <sz val="14"/>
      <color rgb="FFC00000"/>
      <name val="Cambria"/>
      <family val="1"/>
      <scheme val="major"/>
    </font>
    <font>
      <b/>
      <sz val="20"/>
      <color rgb="FFFF0000"/>
      <name val="Calibri"/>
      <family val="2"/>
      <scheme val="minor"/>
    </font>
    <font>
      <vertAlign val="subscript"/>
      <sz val="10"/>
      <color indexed="8"/>
      <name val="Arial"/>
      <family val="2"/>
    </font>
    <font>
      <sz val="11"/>
      <color theme="1"/>
      <name val="Cambria"/>
      <family val="1"/>
    </font>
    <font>
      <sz val="14"/>
      <color theme="1"/>
      <name val="Calibri"/>
      <family val="2"/>
      <scheme val="minor"/>
    </font>
    <font>
      <vertAlign val="subscript"/>
      <sz val="14"/>
      <color theme="1"/>
      <name val="Cambria"/>
      <family val="1"/>
      <scheme val="major"/>
    </font>
    <font>
      <sz val="14"/>
      <color theme="1"/>
      <name val="Symbol"/>
      <family val="1"/>
      <charset val="2"/>
    </font>
    <font>
      <b/>
      <vertAlign val="subscript"/>
      <sz val="14"/>
      <color theme="1"/>
      <name val="Symbol"/>
      <family val="1"/>
      <charset val="2"/>
    </font>
    <font>
      <b/>
      <sz val="11"/>
      <color theme="1"/>
      <name val="Calibri"/>
      <family val="2"/>
      <scheme val="minor"/>
    </font>
    <font>
      <sz val="10"/>
      <color theme="1"/>
      <name val="Arial"/>
      <family val="2"/>
    </font>
    <font>
      <b/>
      <vertAlign val="subscript"/>
      <sz val="12"/>
      <color theme="1"/>
      <name val="Symbol"/>
      <family val="1"/>
      <charset val="2"/>
    </font>
    <font>
      <b/>
      <vertAlign val="subscript"/>
      <sz val="12"/>
      <color theme="1"/>
      <name val="Cambria"/>
      <family val="1"/>
    </font>
    <font>
      <b/>
      <i/>
      <vertAlign val="subscript"/>
      <sz val="12"/>
      <color theme="1"/>
      <name val="Cambria"/>
      <family val="1"/>
    </font>
    <font>
      <b/>
      <i/>
      <sz val="12"/>
      <color theme="1"/>
      <name val="Cambria"/>
      <family val="1"/>
    </font>
    <font>
      <b/>
      <sz val="16"/>
      <color theme="1"/>
      <name val="Times New Roman"/>
      <family val="1"/>
    </font>
    <font>
      <i/>
      <sz val="12"/>
      <color theme="1"/>
      <name val="Times New Roman"/>
      <family val="1"/>
    </font>
    <font>
      <sz val="12"/>
      <color theme="1"/>
      <name val="Arial"/>
      <family val="2"/>
    </font>
    <font>
      <sz val="14"/>
      <color theme="1"/>
      <name val="Arial"/>
      <family val="2"/>
    </font>
    <font>
      <i/>
      <sz val="12.6"/>
      <color theme="1"/>
      <name val="Calibri"/>
      <family val="2"/>
    </font>
    <font>
      <b/>
      <vertAlign val="subscript"/>
      <sz val="12.6"/>
      <color theme="1"/>
      <name val="Cambria"/>
      <family val="1"/>
    </font>
    <font>
      <vertAlign val="superscript"/>
      <sz val="12"/>
      <color theme="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8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6" fillId="0" borderId="0" xfId="0" applyFont="1" applyAlignment="1">
      <alignment horizontal="right"/>
    </xf>
    <xf numFmtId="165" fontId="6" fillId="0" borderId="0" xfId="0" applyNumberFormat="1" applyFont="1" applyAlignment="1">
      <alignment horizontal="left"/>
    </xf>
    <xf numFmtId="0" fontId="1" fillId="0" borderId="0" xfId="0" applyFont="1" applyAlignment="1">
      <alignment horizontal="right"/>
    </xf>
    <xf numFmtId="0" fontId="0" fillId="0" borderId="1" xfId="0" applyBorder="1" applyAlignment="1">
      <alignment horizontal="center" vertical="center"/>
    </xf>
    <xf numFmtId="0" fontId="0" fillId="2" borderId="1" xfId="0" applyFont="1" applyFill="1" applyBorder="1" applyAlignment="1">
      <alignment horizontal="center"/>
    </xf>
    <xf numFmtId="0" fontId="1" fillId="0" borderId="0" xfId="0" applyFont="1" applyAlignment="1">
      <alignment horizontal="right" vertical="center"/>
    </xf>
    <xf numFmtId="0" fontId="3" fillId="0" borderId="0" xfId="0" applyFont="1" applyAlignment="1">
      <alignment horizontal="right"/>
    </xf>
    <xf numFmtId="0" fontId="13" fillId="0" borderId="0" xfId="0" applyFont="1" applyAlignment="1">
      <alignment horizontal="right" vertical="center"/>
    </xf>
    <xf numFmtId="0" fontId="15" fillId="0" borderId="0" xfId="0" applyFont="1"/>
    <xf numFmtId="0" fontId="16" fillId="0" borderId="0" xfId="0" applyFont="1"/>
    <xf numFmtId="0" fontId="13" fillId="0" borderId="0" xfId="0" applyFont="1" applyAlignment="1">
      <alignment horizontal="right"/>
    </xf>
    <xf numFmtId="0" fontId="13" fillId="0" borderId="0" xfId="0" applyFont="1" applyBorder="1" applyAlignment="1">
      <alignment horizontal="right"/>
    </xf>
    <xf numFmtId="0" fontId="14" fillId="2" borderId="2" xfId="0" applyFont="1" applyFill="1" applyBorder="1" applyAlignment="1">
      <alignment horizontal="left" vertical="center"/>
    </xf>
    <xf numFmtId="2" fontId="0" fillId="0" borderId="1" xfId="0" applyNumberFormat="1" applyBorder="1" applyAlignment="1">
      <alignment horizontal="center" vertical="center"/>
    </xf>
    <xf numFmtId="2" fontId="14" fillId="3" borderId="6" xfId="0" applyNumberFormat="1" applyFont="1" applyFill="1" applyBorder="1" applyAlignment="1">
      <alignment horizontal="left" vertical="center"/>
    </xf>
    <xf numFmtId="2" fontId="0" fillId="2" borderId="1" xfId="0" applyNumberFormat="1" applyFont="1" applyFill="1" applyBorder="1" applyAlignment="1">
      <alignment horizontal="center"/>
    </xf>
    <xf numFmtId="2" fontId="0" fillId="2"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0" fontId="5" fillId="0" borderId="0" xfId="0" applyFont="1" applyAlignment="1">
      <alignment horizontal="right"/>
    </xf>
    <xf numFmtId="0" fontId="6" fillId="0" borderId="0" xfId="0" applyFont="1" applyAlignment="1">
      <alignment horizontal="center" vertical="center"/>
    </xf>
    <xf numFmtId="165" fontId="0" fillId="3" borderId="1" xfId="0" applyNumberFormat="1" applyFill="1" applyBorder="1" applyAlignment="1">
      <alignment horizontal="center" vertical="center"/>
    </xf>
    <xf numFmtId="165" fontId="6" fillId="0" borderId="0" xfId="0" applyNumberFormat="1" applyFont="1" applyAlignment="1">
      <alignment horizontal="center" vertical="center"/>
    </xf>
    <xf numFmtId="2" fontId="6" fillId="0" borderId="0" xfId="0" applyNumberFormat="1" applyFont="1" applyAlignment="1">
      <alignment horizontal="center" vertical="center"/>
    </xf>
    <xf numFmtId="1" fontId="0" fillId="3" borderId="1" xfId="0" applyNumberFormat="1" applyFill="1" applyBorder="1" applyAlignment="1">
      <alignment horizontal="center" vertical="center"/>
    </xf>
    <xf numFmtId="0" fontId="7" fillId="0" borderId="0" xfId="0" applyFont="1" applyAlignment="1">
      <alignment horizontal="right"/>
    </xf>
    <xf numFmtId="0" fontId="21" fillId="0" borderId="0" xfId="0" applyFont="1" applyAlignment="1"/>
    <xf numFmtId="0" fontId="0" fillId="0" borderId="0" xfId="0" applyAlignment="1"/>
    <xf numFmtId="0" fontId="22" fillId="0" borderId="0" xfId="0" applyFont="1" applyAlignment="1"/>
    <xf numFmtId="0" fontId="23" fillId="0" borderId="0" xfId="0" applyFont="1" applyAlignment="1"/>
    <xf numFmtId="0" fontId="24" fillId="0" borderId="0" xfId="0" applyFont="1" applyAlignment="1">
      <alignment vertical="top" wrapText="1"/>
    </xf>
    <xf numFmtId="0" fontId="0" fillId="0" borderId="0" xfId="0" applyAlignment="1">
      <alignment vertical="top" wrapText="1"/>
    </xf>
    <xf numFmtId="0" fontId="25" fillId="0" borderId="0" xfId="0" applyFont="1" applyAlignment="1"/>
    <xf numFmtId="0" fontId="24" fillId="0" borderId="0" xfId="0" applyFont="1" applyAlignment="1"/>
    <xf numFmtId="0" fontId="24" fillId="0" borderId="0" xfId="0" applyFont="1" applyAlignment="1">
      <alignment horizontal="left" vertical="center" wrapText="1"/>
    </xf>
    <xf numFmtId="0" fontId="9" fillId="0" borderId="0" xfId="0" applyFont="1" applyAlignment="1">
      <alignment horizontal="right" vertical="center"/>
    </xf>
    <xf numFmtId="2" fontId="6" fillId="5" borderId="2" xfId="0" applyNumberFormat="1" applyFont="1" applyFill="1" applyBorder="1" applyAlignment="1">
      <alignment horizontal="center" vertical="center"/>
    </xf>
    <xf numFmtId="2" fontId="6" fillId="5" borderId="9" xfId="0" applyNumberFormat="1" applyFont="1" applyFill="1" applyBorder="1" applyAlignment="1">
      <alignment horizontal="center" vertical="center"/>
    </xf>
    <xf numFmtId="2" fontId="26" fillId="5" borderId="2" xfId="0" applyNumberFormat="1" applyFont="1" applyFill="1" applyBorder="1" applyAlignment="1">
      <alignment horizontal="center" vertical="center"/>
    </xf>
    <xf numFmtId="2" fontId="26" fillId="5" borderId="5" xfId="0" applyNumberFormat="1" applyFont="1" applyFill="1" applyBorder="1" applyAlignment="1">
      <alignment horizontal="center" vertical="center"/>
    </xf>
    <xf numFmtId="2" fontId="26" fillId="5" borderId="6" xfId="0" applyNumberFormat="1" applyFont="1" applyFill="1" applyBorder="1" applyAlignment="1">
      <alignment horizontal="center" vertical="center"/>
    </xf>
    <xf numFmtId="2" fontId="26" fillId="5" borderId="8" xfId="0" applyNumberFormat="1" applyFont="1" applyFill="1" applyBorder="1" applyAlignment="1">
      <alignment horizontal="center" vertical="center"/>
    </xf>
    <xf numFmtId="0" fontId="0" fillId="4" borderId="1" xfId="0" applyFill="1" applyBorder="1" applyAlignment="1"/>
    <xf numFmtId="166" fontId="14" fillId="3" borderId="2" xfId="0" applyNumberFormat="1" applyFont="1" applyFill="1" applyBorder="1" applyAlignment="1">
      <alignment horizontal="left" vertical="center"/>
    </xf>
    <xf numFmtId="2" fontId="14" fillId="3" borderId="2" xfId="0" applyNumberFormat="1" applyFont="1" applyFill="1" applyBorder="1" applyAlignment="1">
      <alignment horizontal="left" vertical="center"/>
    </xf>
    <xf numFmtId="0" fontId="19" fillId="0" borderId="0" xfId="0" applyFont="1" applyAlignment="1">
      <alignment horizontal="right"/>
    </xf>
    <xf numFmtId="0" fontId="32" fillId="0" borderId="0" xfId="0" applyFont="1" applyAlignment="1">
      <alignment vertical="center"/>
    </xf>
    <xf numFmtId="0" fontId="6" fillId="5" borderId="3" xfId="0" applyFont="1" applyFill="1" applyBorder="1" applyAlignment="1">
      <alignment horizontal="center" vertical="center"/>
    </xf>
    <xf numFmtId="0" fontId="6" fillId="5" borderId="7" xfId="0" applyFont="1" applyFill="1" applyBorder="1" applyAlignment="1">
      <alignment horizontal="center" vertical="center"/>
    </xf>
    <xf numFmtId="0" fontId="24" fillId="3" borderId="0" xfId="0" applyFont="1" applyFill="1" applyAlignment="1">
      <alignment vertical="top" wrapText="1"/>
    </xf>
    <xf numFmtId="0" fontId="31" fillId="0" borderId="0" xfId="0" applyFont="1" applyAlignment="1">
      <alignment horizontal="center" vertical="center"/>
    </xf>
    <xf numFmtId="0" fontId="31" fillId="0" borderId="0" xfId="0" applyFont="1" applyAlignment="1">
      <alignment horizontal="center" vertical="center"/>
    </xf>
    <xf numFmtId="1" fontId="0" fillId="2" borderId="1" xfId="0" applyNumberFormat="1" applyFill="1" applyBorder="1" applyAlignment="1">
      <alignment horizontal="center" vertical="center"/>
    </xf>
    <xf numFmtId="0" fontId="35" fillId="0" borderId="0" xfId="0" applyFont="1" applyAlignment="1">
      <alignment horizontal="right"/>
    </xf>
    <xf numFmtId="164" fontId="0" fillId="0" borderId="0" xfId="0" applyNumberFormat="1"/>
    <xf numFmtId="165" fontId="0" fillId="0" borderId="0" xfId="0" applyNumberFormat="1"/>
    <xf numFmtId="166" fontId="14" fillId="2" borderId="2" xfId="0" applyNumberFormat="1" applyFont="1" applyFill="1" applyBorder="1" applyAlignment="1">
      <alignment horizontal="left" vertical="center"/>
    </xf>
    <xf numFmtId="0" fontId="40" fillId="0" borderId="0" xfId="0" applyFont="1" applyAlignment="1">
      <alignment wrapText="1"/>
    </xf>
    <xf numFmtId="0" fontId="40" fillId="0" borderId="0" xfId="0" applyFont="1" applyAlignment="1">
      <alignment vertical="top" wrapText="1"/>
    </xf>
    <xf numFmtId="165" fontId="35" fillId="0" borderId="0" xfId="0" applyNumberFormat="1" applyFont="1" applyAlignment="1">
      <alignment horizontal="left"/>
    </xf>
    <xf numFmtId="0" fontId="6" fillId="5" borderId="2" xfId="0" applyFont="1" applyFill="1" applyBorder="1" applyAlignment="1">
      <alignment horizontal="center" vertical="center"/>
    </xf>
    <xf numFmtId="0" fontId="6" fillId="5" borderId="6" xfId="0" applyFont="1" applyFill="1" applyBorder="1" applyAlignment="1">
      <alignment horizontal="center" vertical="center"/>
    </xf>
    <xf numFmtId="0" fontId="48" fillId="0" borderId="0" xfId="0" applyFont="1" applyAlignment="1">
      <alignment vertical="center"/>
    </xf>
    <xf numFmtId="1" fontId="0" fillId="2" borderId="1" xfId="0" applyNumberFormat="1" applyFont="1" applyFill="1" applyBorder="1" applyAlignment="1">
      <alignment horizontal="center"/>
    </xf>
    <xf numFmtId="164" fontId="0" fillId="2" borderId="1" xfId="0" applyNumberFormat="1" applyFont="1" applyFill="1" applyBorder="1" applyAlignment="1">
      <alignment horizontal="center"/>
    </xf>
    <xf numFmtId="0" fontId="39" fillId="0" borderId="0" xfId="0" applyFont="1" applyAlignment="1">
      <alignment horizontal="right" vertical="top"/>
    </xf>
    <xf numFmtId="0" fontId="47" fillId="0" borderId="0" xfId="0" applyFont="1" applyAlignment="1">
      <alignment horizontal="left" vertical="center"/>
    </xf>
    <xf numFmtId="0" fontId="45" fillId="0" borderId="0" xfId="0" applyFont="1" applyAlignment="1">
      <alignment horizontal="justify" vertical="center"/>
    </xf>
    <xf numFmtId="0" fontId="46" fillId="0" borderId="0" xfId="0" applyFont="1" applyAlignment="1">
      <alignment horizontal="justify" vertical="center"/>
    </xf>
    <xf numFmtId="0" fontId="47" fillId="0" borderId="0" xfId="0" applyFont="1" applyAlignment="1">
      <alignment vertical="center"/>
    </xf>
    <xf numFmtId="0" fontId="0" fillId="0" borderId="0" xfId="0" applyAlignment="1">
      <alignment vertical="center"/>
    </xf>
    <xf numFmtId="0" fontId="14" fillId="3" borderId="2" xfId="0" applyFont="1" applyFill="1" applyBorder="1" applyAlignment="1">
      <alignment horizontal="left" vertical="center"/>
    </xf>
    <xf numFmtId="0" fontId="25" fillId="0" borderId="0" xfId="0" applyFont="1" applyAlignment="1">
      <alignment vertical="top" wrapText="1"/>
    </xf>
    <xf numFmtId="0" fontId="14" fillId="2" borderId="10" xfId="0" applyFont="1" applyFill="1" applyBorder="1" applyAlignment="1">
      <alignment horizontal="left" vertical="center"/>
    </xf>
    <xf numFmtId="0" fontId="14" fillId="2" borderId="0" xfId="0" applyFont="1" applyFill="1" applyBorder="1" applyAlignment="1">
      <alignment horizontal="left" vertical="center"/>
    </xf>
    <xf numFmtId="0" fontId="14" fillId="2" borderId="11"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0" xfId="0" applyFont="1" applyFill="1" applyBorder="1" applyAlignment="1">
      <alignment horizontal="left" vertical="center"/>
    </xf>
    <xf numFmtId="0" fontId="14" fillId="3" borderId="11" xfId="0" applyFont="1" applyFill="1" applyBorder="1" applyAlignment="1">
      <alignment horizontal="left" vertical="center"/>
    </xf>
    <xf numFmtId="0" fontId="31" fillId="0" borderId="0" xfId="0" applyFont="1" applyAlignment="1">
      <alignment horizontal="center"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14" fillId="3" borderId="5"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tabSelected="1" zoomScale="80" zoomScaleNormal="80" workbookViewId="0"/>
  </sheetViews>
  <sheetFormatPr defaultColWidth="11.42578125" defaultRowHeight="15" x14ac:dyDescent="0.25"/>
  <cols>
    <col min="2" max="2" width="77.140625" bestFit="1" customWidth="1"/>
  </cols>
  <sheetData>
    <row r="2" spans="1:2" ht="26.25" x14ac:dyDescent="0.25">
      <c r="A2" s="48" t="s">
        <v>95</v>
      </c>
      <c r="B2" s="48"/>
    </row>
    <row r="3" spans="1:2" ht="26.25" x14ac:dyDescent="0.25">
      <c r="A3" s="48" t="s">
        <v>81</v>
      </c>
    </row>
    <row r="4" spans="1:2" ht="26.25" x14ac:dyDescent="0.25">
      <c r="A4" s="48"/>
    </row>
    <row r="5" spans="1:2" x14ac:dyDescent="0.25">
      <c r="A5" s="28" t="s">
        <v>22</v>
      </c>
      <c r="B5" s="29"/>
    </row>
    <row r="6" spans="1:2" x14ac:dyDescent="0.25">
      <c r="A6" s="30" t="s">
        <v>29</v>
      </c>
      <c r="B6" s="29"/>
    </row>
    <row r="7" spans="1:2" x14ac:dyDescent="0.25">
      <c r="A7" s="31"/>
      <c r="B7" s="29"/>
    </row>
    <row r="8" spans="1:2" x14ac:dyDescent="0.25">
      <c r="A8" s="31" t="s">
        <v>17</v>
      </c>
      <c r="B8" s="29"/>
    </row>
    <row r="9" spans="1:2" ht="38.25" x14ac:dyDescent="0.25">
      <c r="A9" s="30"/>
      <c r="B9" s="32" t="s">
        <v>43</v>
      </c>
    </row>
    <row r="10" spans="1:2" x14ac:dyDescent="0.25">
      <c r="A10" s="30"/>
      <c r="B10" s="32"/>
    </row>
    <row r="11" spans="1:2" x14ac:dyDescent="0.25">
      <c r="A11" s="30" t="s">
        <v>90</v>
      </c>
      <c r="B11" s="33"/>
    </row>
    <row r="12" spans="1:2" x14ac:dyDescent="0.25">
      <c r="A12" s="29"/>
      <c r="B12" s="60" t="s">
        <v>23</v>
      </c>
    </row>
    <row r="13" spans="1:2" x14ac:dyDescent="0.25">
      <c r="A13" s="29"/>
      <c r="B13" s="33"/>
    </row>
    <row r="14" spans="1:2" x14ac:dyDescent="0.25">
      <c r="A14" s="34" t="s">
        <v>24</v>
      </c>
      <c r="B14" s="33"/>
    </row>
    <row r="15" spans="1:2" ht="95.25" x14ac:dyDescent="0.25">
      <c r="A15" s="29"/>
      <c r="B15" s="51" t="s">
        <v>54</v>
      </c>
    </row>
    <row r="16" spans="1:2" x14ac:dyDescent="0.25">
      <c r="A16" s="29"/>
      <c r="B16" s="33"/>
    </row>
    <row r="17" spans="1:5" x14ac:dyDescent="0.25">
      <c r="A17" s="30" t="s">
        <v>18</v>
      </c>
      <c r="B17" s="29"/>
    </row>
    <row r="18" spans="1:5" x14ac:dyDescent="0.25">
      <c r="A18" s="35" t="s">
        <v>19</v>
      </c>
      <c r="B18" s="29"/>
    </row>
    <row r="19" spans="1:5" x14ac:dyDescent="0.25">
      <c r="A19" s="29"/>
      <c r="B19" s="35" t="s">
        <v>20</v>
      </c>
    </row>
    <row r="20" spans="1:5" x14ac:dyDescent="0.25">
      <c r="A20" s="29"/>
      <c r="B20" s="35" t="s">
        <v>21</v>
      </c>
    </row>
    <row r="21" spans="1:5" x14ac:dyDescent="0.25">
      <c r="A21" s="29"/>
      <c r="B21" s="33"/>
    </row>
    <row r="22" spans="1:5" x14ac:dyDescent="0.25">
      <c r="A22" s="35" t="s">
        <v>25</v>
      </c>
      <c r="B22" s="33"/>
    </row>
    <row r="23" spans="1:5" x14ac:dyDescent="0.25">
      <c r="A23" s="44"/>
      <c r="B23" s="36" t="s">
        <v>51</v>
      </c>
    </row>
    <row r="24" spans="1:5" x14ac:dyDescent="0.25">
      <c r="B24" s="36"/>
    </row>
    <row r="25" spans="1:5" ht="26.25" x14ac:dyDescent="0.25">
      <c r="A25" s="67" t="s">
        <v>26</v>
      </c>
      <c r="B25" s="59" t="s">
        <v>91</v>
      </c>
    </row>
    <row r="26" spans="1:5" ht="39" x14ac:dyDescent="0.25">
      <c r="A26" s="67" t="s">
        <v>27</v>
      </c>
      <c r="B26" s="59" t="s">
        <v>50</v>
      </c>
    </row>
    <row r="27" spans="1:5" ht="39" x14ac:dyDescent="0.25">
      <c r="A27" s="67" t="s">
        <v>28</v>
      </c>
      <c r="B27" s="59" t="s">
        <v>94</v>
      </c>
    </row>
    <row r="28" spans="1:5" ht="39" x14ac:dyDescent="0.25">
      <c r="A28" s="67" t="s">
        <v>30</v>
      </c>
      <c r="B28" s="59" t="s">
        <v>93</v>
      </c>
      <c r="E28" s="9"/>
    </row>
    <row r="29" spans="1:5" ht="51.75" x14ac:dyDescent="0.25">
      <c r="A29" s="67" t="s">
        <v>44</v>
      </c>
      <c r="B29" s="59" t="s">
        <v>46</v>
      </c>
      <c r="E29" s="9"/>
    </row>
    <row r="30" spans="1:5" ht="25.5" x14ac:dyDescent="0.25">
      <c r="B30" s="74" t="s">
        <v>52</v>
      </c>
      <c r="E30" s="9"/>
    </row>
  </sheetData>
  <pageMargins left="0.7" right="0.7" top="0.75" bottom="0.75" header="0.3" footer="0.3"/>
  <pageSetup paperSize="9" orientation="landscape"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80" zoomScaleNormal="80" workbookViewId="0"/>
  </sheetViews>
  <sheetFormatPr defaultColWidth="11.42578125" defaultRowHeight="15" x14ac:dyDescent="0.25"/>
  <cols>
    <col min="1" max="1" width="90.7109375" bestFit="1" customWidth="1"/>
    <col min="2" max="2" width="13.42578125" bestFit="1" customWidth="1"/>
  </cols>
  <sheetData>
    <row r="1" spans="1:11" ht="15.75" thickBot="1" x14ac:dyDescent="0.3"/>
    <row r="2" spans="1:11" ht="18" thickBot="1" x14ac:dyDescent="0.35">
      <c r="A2" s="10" t="s">
        <v>0</v>
      </c>
      <c r="B2" s="82" t="s">
        <v>96</v>
      </c>
      <c r="C2" s="83"/>
      <c r="D2" s="83"/>
      <c r="E2" s="83"/>
      <c r="F2" s="83"/>
      <c r="G2" s="84"/>
      <c r="H2" s="11"/>
      <c r="I2" s="11"/>
      <c r="J2" s="11"/>
      <c r="K2" s="12"/>
    </row>
    <row r="3" spans="1:11" ht="18" thickBot="1" x14ac:dyDescent="0.35">
      <c r="A3" s="13" t="s">
        <v>85</v>
      </c>
      <c r="B3" s="75" t="s">
        <v>56</v>
      </c>
      <c r="C3" s="76"/>
      <c r="D3" s="76"/>
      <c r="E3" s="77"/>
      <c r="F3" s="11"/>
      <c r="G3" s="11"/>
      <c r="H3" s="11"/>
      <c r="I3" s="11"/>
      <c r="J3" s="11"/>
      <c r="K3" s="12"/>
    </row>
    <row r="4" spans="1:11" ht="18" thickBot="1" x14ac:dyDescent="0.35">
      <c r="A4" s="13" t="s">
        <v>86</v>
      </c>
      <c r="B4" s="82" t="s">
        <v>57</v>
      </c>
      <c r="C4" s="83"/>
      <c r="D4" s="83"/>
      <c r="E4" s="84"/>
      <c r="F4" s="11"/>
      <c r="G4" s="11"/>
      <c r="H4" s="11"/>
      <c r="I4" s="11"/>
      <c r="J4" s="11"/>
      <c r="K4" s="11"/>
    </row>
    <row r="5" spans="1:11" ht="18" thickBot="1" x14ac:dyDescent="0.35">
      <c r="A5" s="13" t="s">
        <v>87</v>
      </c>
      <c r="B5" s="82" t="s">
        <v>58</v>
      </c>
      <c r="C5" s="83"/>
      <c r="D5" s="83"/>
      <c r="E5" s="84"/>
      <c r="F5" s="11"/>
      <c r="G5" s="11"/>
      <c r="H5" s="11"/>
      <c r="I5" s="11"/>
      <c r="J5" s="11"/>
      <c r="K5" s="11"/>
    </row>
    <row r="6" spans="1:11" ht="18" thickBot="1" x14ac:dyDescent="0.35">
      <c r="A6" s="13" t="s">
        <v>88</v>
      </c>
      <c r="B6" s="82" t="s">
        <v>66</v>
      </c>
      <c r="C6" s="83"/>
      <c r="D6" s="83"/>
      <c r="E6" s="84"/>
      <c r="F6" s="11"/>
      <c r="G6" s="11"/>
      <c r="H6" s="11"/>
      <c r="I6" s="11"/>
      <c r="J6" s="11"/>
      <c r="K6" s="11"/>
    </row>
    <row r="7" spans="1:11" ht="18" thickBot="1" x14ac:dyDescent="0.35">
      <c r="A7" s="14" t="s">
        <v>74</v>
      </c>
      <c r="B7" s="17">
        <f>B12</f>
        <v>27.116541471048514</v>
      </c>
      <c r="C7" s="17">
        <f>B20</f>
        <v>47.642062706270629</v>
      </c>
      <c r="D7" s="11"/>
      <c r="E7" s="11"/>
      <c r="F7" s="11"/>
      <c r="G7" s="11"/>
      <c r="H7" s="11"/>
      <c r="I7" s="11"/>
      <c r="J7" s="11"/>
      <c r="K7" s="12"/>
    </row>
    <row r="8" spans="1:11" ht="18" thickBot="1" x14ac:dyDescent="0.35">
      <c r="A8" s="14" t="s">
        <v>1</v>
      </c>
      <c r="B8" s="15" t="s">
        <v>62</v>
      </c>
      <c r="C8" s="11"/>
      <c r="D8" s="11"/>
      <c r="E8" s="11"/>
      <c r="F8" s="11"/>
      <c r="G8" s="11"/>
      <c r="H8" s="11"/>
      <c r="I8" s="11"/>
      <c r="J8" s="11"/>
      <c r="K8" s="12"/>
    </row>
    <row r="10" spans="1:11" ht="15" customHeight="1" x14ac:dyDescent="0.25">
      <c r="A10" s="81" t="s">
        <v>92</v>
      </c>
      <c r="B10" s="81"/>
      <c r="C10" s="81"/>
      <c r="D10" s="81"/>
      <c r="E10" s="81"/>
      <c r="F10" s="81"/>
      <c r="G10" s="81"/>
      <c r="H10" s="81"/>
      <c r="I10" s="81"/>
    </row>
    <row r="12" spans="1:11" x14ac:dyDescent="0.25">
      <c r="A12" s="8" t="s">
        <v>7</v>
      </c>
      <c r="B12" s="16">
        <f>uRw!B13</f>
        <v>27.116541471048514</v>
      </c>
      <c r="C12" s="1"/>
      <c r="D12" s="1"/>
    </row>
    <row r="13" spans="1:11" ht="17.25" x14ac:dyDescent="0.25">
      <c r="A13" s="8" t="s">
        <v>6</v>
      </c>
      <c r="B13" s="18">
        <v>35.200000000000003</v>
      </c>
      <c r="C13" s="1"/>
      <c r="D13" s="1"/>
    </row>
    <row r="14" spans="1:11" ht="17.25" x14ac:dyDescent="0.25">
      <c r="A14" s="8" t="s">
        <v>47</v>
      </c>
      <c r="B14" s="66">
        <v>0.29799999999999999</v>
      </c>
    </row>
    <row r="15" spans="1:11" x14ac:dyDescent="0.25">
      <c r="A15" s="8" t="s">
        <v>5</v>
      </c>
      <c r="B15" s="65">
        <v>2</v>
      </c>
    </row>
    <row r="17" spans="1:4" ht="21" x14ac:dyDescent="0.35">
      <c r="A17" s="3" t="s">
        <v>2</v>
      </c>
      <c r="B17" s="4">
        <f>B14/2</f>
        <v>0.14899999999999999</v>
      </c>
    </row>
    <row r="18" spans="1:4" ht="18.75" x14ac:dyDescent="0.3">
      <c r="A18" s="3"/>
      <c r="B18" s="4"/>
    </row>
    <row r="19" spans="1:4" x14ac:dyDescent="0.25">
      <c r="A19" s="8"/>
      <c r="B19" s="1"/>
      <c r="C19" s="1"/>
      <c r="D19" s="1"/>
    </row>
    <row r="20" spans="1:4" x14ac:dyDescent="0.25">
      <c r="A20" s="8" t="s">
        <v>7</v>
      </c>
      <c r="B20" s="16">
        <f>uRw!B23</f>
        <v>47.642062706270629</v>
      </c>
      <c r="C20" s="1"/>
      <c r="D20" s="1"/>
    </row>
    <row r="21" spans="1:4" ht="17.25" x14ac:dyDescent="0.25">
      <c r="A21" s="8" t="s">
        <v>6</v>
      </c>
      <c r="B21" s="18">
        <v>35.200000000000003</v>
      </c>
      <c r="C21" s="1"/>
      <c r="D21" s="1"/>
    </row>
    <row r="22" spans="1:4" ht="17.25" x14ac:dyDescent="0.25">
      <c r="A22" s="8" t="s">
        <v>47</v>
      </c>
      <c r="B22" s="66">
        <v>0.29799999999999999</v>
      </c>
    </row>
    <row r="23" spans="1:4" x14ac:dyDescent="0.25">
      <c r="A23" s="8" t="s">
        <v>5</v>
      </c>
      <c r="B23" s="7">
        <v>2</v>
      </c>
    </row>
    <row r="25" spans="1:4" ht="21" x14ac:dyDescent="0.35">
      <c r="A25" s="3" t="s">
        <v>2</v>
      </c>
      <c r="B25" s="4">
        <f>B22/2</f>
        <v>0.14899999999999999</v>
      </c>
    </row>
  </sheetData>
  <mergeCells count="5">
    <mergeCell ref="A10:I10"/>
    <mergeCell ref="B6:E6"/>
    <mergeCell ref="B4:E4"/>
    <mergeCell ref="B5:E5"/>
    <mergeCell ref="B2:G2"/>
  </mergeCells>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80" zoomScaleNormal="80" zoomScaleSheetLayoutView="80" workbookViewId="0"/>
  </sheetViews>
  <sheetFormatPr defaultColWidth="11.42578125" defaultRowHeight="15" x14ac:dyDescent="0.25"/>
  <cols>
    <col min="1" max="1" width="100" bestFit="1" customWidth="1"/>
    <col min="2" max="2" width="21.7109375" bestFit="1" customWidth="1"/>
    <col min="3" max="5" width="12.42578125" bestFit="1" customWidth="1"/>
  </cols>
  <sheetData>
    <row r="1" spans="1:11" ht="15.75" thickBot="1" x14ac:dyDescent="0.3"/>
    <row r="2" spans="1:11" ht="18" thickBot="1" x14ac:dyDescent="0.35">
      <c r="A2" s="10" t="s">
        <v>0</v>
      </c>
      <c r="B2" s="85" t="str">
        <f>ucal!B2</f>
        <v>Srm--Albumin; mass c.(CRM 470; Cobas 8000 or Cobas 6000)</v>
      </c>
      <c r="C2" s="86"/>
      <c r="D2" s="86"/>
      <c r="E2" s="86"/>
      <c r="F2" s="87"/>
      <c r="G2" s="11"/>
      <c r="H2" s="11"/>
      <c r="I2" s="12"/>
    </row>
    <row r="3" spans="1:11" ht="18" thickBot="1" x14ac:dyDescent="0.35">
      <c r="A3" s="13" t="s">
        <v>85</v>
      </c>
      <c r="B3" s="78" t="str">
        <f>ucal!B3</f>
        <v>Cobas 8000-1</v>
      </c>
      <c r="C3" s="79"/>
      <c r="D3" s="79"/>
      <c r="E3" s="80"/>
      <c r="F3" s="11"/>
      <c r="G3" s="11"/>
      <c r="H3" s="11"/>
      <c r="I3" s="11"/>
      <c r="J3" s="11"/>
      <c r="K3" s="12"/>
    </row>
    <row r="4" spans="1:11" ht="18" thickBot="1" x14ac:dyDescent="0.35">
      <c r="A4" s="13" t="s">
        <v>86</v>
      </c>
      <c r="B4" s="85" t="str">
        <f>ucal!B4</f>
        <v>Cobas 8000-2</v>
      </c>
      <c r="C4" s="86"/>
      <c r="D4" s="86"/>
      <c r="E4" s="87"/>
      <c r="F4" s="11"/>
      <c r="G4" s="11"/>
      <c r="H4" s="11"/>
      <c r="I4" s="11"/>
      <c r="J4" s="11"/>
      <c r="K4" s="11"/>
    </row>
    <row r="5" spans="1:11" ht="18" thickBot="1" x14ac:dyDescent="0.35">
      <c r="A5" s="13" t="s">
        <v>87</v>
      </c>
      <c r="B5" s="85" t="str">
        <f>ucal!B5</f>
        <v>Cobas 8000-3</v>
      </c>
      <c r="C5" s="86"/>
      <c r="D5" s="86"/>
      <c r="E5" s="87"/>
      <c r="F5" s="11"/>
      <c r="G5" s="11"/>
      <c r="H5" s="11"/>
      <c r="I5" s="11"/>
      <c r="J5" s="11"/>
      <c r="K5" s="11"/>
    </row>
    <row r="6" spans="1:11" ht="18" thickBot="1" x14ac:dyDescent="0.35">
      <c r="A6" s="13" t="s">
        <v>88</v>
      </c>
      <c r="B6" s="85" t="str">
        <f>ucal!B6</f>
        <v>Cobas 6000</v>
      </c>
      <c r="C6" s="86"/>
      <c r="D6" s="86"/>
      <c r="E6" s="87"/>
      <c r="F6" s="11"/>
      <c r="G6" s="11"/>
      <c r="H6" s="11"/>
      <c r="I6" s="11"/>
      <c r="J6" s="11"/>
      <c r="K6" s="11"/>
    </row>
    <row r="7" spans="1:11" ht="18" thickBot="1" x14ac:dyDescent="0.35">
      <c r="A7" s="14" t="s">
        <v>9</v>
      </c>
      <c r="B7" s="17">
        <f>B13</f>
        <v>27.116541471048514</v>
      </c>
      <c r="C7" s="17">
        <f>B23</f>
        <v>47.642062706270629</v>
      </c>
      <c r="D7" s="11"/>
      <c r="E7" s="11"/>
      <c r="F7" s="11"/>
      <c r="G7" s="11"/>
      <c r="H7" s="11"/>
      <c r="I7" s="12"/>
    </row>
    <row r="8" spans="1:11" ht="18" thickBot="1" x14ac:dyDescent="0.35">
      <c r="A8" s="14" t="s">
        <v>1</v>
      </c>
      <c r="B8" s="73" t="str">
        <f>ucal!B8</f>
        <v>g/L</v>
      </c>
      <c r="C8" s="11"/>
      <c r="D8" s="11"/>
      <c r="E8" s="11"/>
      <c r="F8" s="11"/>
      <c r="G8" s="11"/>
      <c r="H8" s="11"/>
      <c r="I8" s="12"/>
    </row>
    <row r="10" spans="1:11" ht="15" customHeight="1" x14ac:dyDescent="0.25">
      <c r="A10" s="81" t="s">
        <v>3</v>
      </c>
      <c r="B10" s="81"/>
      <c r="C10" s="81"/>
      <c r="D10" s="81"/>
      <c r="E10" s="81"/>
      <c r="F10" s="81"/>
      <c r="G10" s="81"/>
    </row>
    <row r="11" spans="1:11" ht="15" customHeight="1" x14ac:dyDescent="0.25">
      <c r="A11" s="52"/>
      <c r="B11" s="52"/>
      <c r="C11" s="52"/>
      <c r="D11" s="52"/>
      <c r="E11" s="52"/>
      <c r="F11" s="52"/>
      <c r="G11" s="52"/>
    </row>
    <row r="12" spans="1:11" x14ac:dyDescent="0.25">
      <c r="B12" s="1" t="s">
        <v>45</v>
      </c>
    </row>
    <row r="13" spans="1:11" x14ac:dyDescent="0.25">
      <c r="A13" s="8" t="s">
        <v>7</v>
      </c>
      <c r="B13" s="16">
        <f>(B17*B15+C17*C15+D17*D15+E17*E15)/(SUM(B17:E17))</f>
        <v>27.116541471048514</v>
      </c>
      <c r="C13" s="1"/>
      <c r="D13" s="1"/>
    </row>
    <row r="14" spans="1:11" x14ac:dyDescent="0.25">
      <c r="A14" s="5" t="s">
        <v>61</v>
      </c>
      <c r="B14" s="6" t="str">
        <f>B3</f>
        <v>Cobas 8000-1</v>
      </c>
      <c r="C14" s="6" t="str">
        <f>B4</f>
        <v>Cobas 8000-2</v>
      </c>
      <c r="D14" s="6" t="str">
        <f>B5</f>
        <v>Cobas 8000-3</v>
      </c>
      <c r="E14" s="6" t="str">
        <f>B6</f>
        <v>Cobas 6000</v>
      </c>
    </row>
    <row r="15" spans="1:11" ht="17.25" x14ac:dyDescent="0.3">
      <c r="A15" s="9" t="s">
        <v>63</v>
      </c>
      <c r="B15" s="19">
        <v>27.57</v>
      </c>
      <c r="C15" s="19">
        <v>27.62</v>
      </c>
      <c r="D15" s="19">
        <v>26.42</v>
      </c>
      <c r="E15" s="19">
        <v>26.91</v>
      </c>
    </row>
    <row r="16" spans="1:11" ht="17.25" x14ac:dyDescent="0.3">
      <c r="A16" s="9" t="s">
        <v>64</v>
      </c>
      <c r="B16" s="19">
        <v>0.62</v>
      </c>
      <c r="C16" s="19">
        <v>0.56000000000000005</v>
      </c>
      <c r="D16" s="19">
        <v>0.52</v>
      </c>
      <c r="E16" s="19">
        <v>0.54</v>
      </c>
    </row>
    <row r="17" spans="1:5" ht="17.25" x14ac:dyDescent="0.3">
      <c r="A17" s="9" t="s">
        <v>80</v>
      </c>
      <c r="B17" s="2">
        <v>186</v>
      </c>
      <c r="C17" s="2">
        <v>131</v>
      </c>
      <c r="D17" s="2">
        <v>171</v>
      </c>
      <c r="E17" s="2">
        <v>151</v>
      </c>
    </row>
    <row r="19" spans="1:5" ht="21" x14ac:dyDescent="0.35">
      <c r="A19" s="3" t="s">
        <v>4</v>
      </c>
      <c r="B19" s="4">
        <f>(((B17-1)*B16^2+(C17-1)*C16^2+(D17-1)*D16^2+(E17-1)*E16^2+B17*B15^2+C17*C15^2+D17*D15^2+E17*E15^2-((B17*B15+C17*C15+D17*D15+E17*E15)^2)/(SUM(B17:E17)))/(SUM(B17:E17)-1))^0.5</f>
        <v>0.75372269067432818</v>
      </c>
    </row>
    <row r="22" spans="1:5" x14ac:dyDescent="0.25">
      <c r="B22" s="1" t="s">
        <v>53</v>
      </c>
    </row>
    <row r="23" spans="1:5" x14ac:dyDescent="0.25">
      <c r="A23" s="8" t="s">
        <v>7</v>
      </c>
      <c r="B23" s="16">
        <f>(B27*B25+C27*C25+D27*D25+E27*E25)/(SUM(B27:E27))</f>
        <v>47.642062706270629</v>
      </c>
      <c r="C23" s="1"/>
      <c r="D23" s="1"/>
    </row>
    <row r="24" spans="1:5" x14ac:dyDescent="0.25">
      <c r="A24" s="5" t="s">
        <v>61</v>
      </c>
      <c r="B24" s="6" t="str">
        <f>B3</f>
        <v>Cobas 8000-1</v>
      </c>
      <c r="C24" s="6" t="str">
        <f>B4</f>
        <v>Cobas 8000-2</v>
      </c>
      <c r="D24" s="6" t="str">
        <f>B5</f>
        <v>Cobas 8000-3</v>
      </c>
      <c r="E24" s="6" t="str">
        <f>B6</f>
        <v>Cobas 6000</v>
      </c>
    </row>
    <row r="25" spans="1:5" ht="17.25" x14ac:dyDescent="0.3">
      <c r="A25" s="9" t="s">
        <v>63</v>
      </c>
      <c r="B25" s="19">
        <v>48.57</v>
      </c>
      <c r="C25" s="19">
        <v>48.77</v>
      </c>
      <c r="D25" s="19">
        <v>46.76</v>
      </c>
      <c r="E25" s="19">
        <v>46.54</v>
      </c>
    </row>
    <row r="26" spans="1:5" ht="17.25" x14ac:dyDescent="0.3">
      <c r="A26" s="9" t="s">
        <v>64</v>
      </c>
      <c r="B26" s="19">
        <v>0.67</v>
      </c>
      <c r="C26" s="19">
        <v>0.52</v>
      </c>
      <c r="D26" s="19">
        <v>0.53</v>
      </c>
      <c r="E26" s="19">
        <v>0.73</v>
      </c>
    </row>
    <row r="27" spans="1:5" ht="17.25" x14ac:dyDescent="0.3">
      <c r="A27" s="9" t="s">
        <v>65</v>
      </c>
      <c r="B27" s="2">
        <v>175</v>
      </c>
      <c r="C27" s="2">
        <v>124</v>
      </c>
      <c r="D27" s="2">
        <v>164</v>
      </c>
      <c r="E27" s="2">
        <v>143</v>
      </c>
    </row>
    <row r="29" spans="1:5" ht="21" x14ac:dyDescent="0.35">
      <c r="A29" s="3" t="s">
        <v>4</v>
      </c>
      <c r="B29" s="4">
        <f>(((B27-1)*B26^2+(C27-1)*C26^2+(D27-1)*D26^2+(E27-1)*E26^2+B27*B25^2+C27*C25^2+D27*D25^2+E27*E25^2-((B27*B25+C27*C25+D27*D25+E27*E25)^2)/(SUM(B27:E27)))/(SUM(B27:E27)-1))^0.5</f>
        <v>1.1801025460536281</v>
      </c>
    </row>
  </sheetData>
  <mergeCells count="5">
    <mergeCell ref="A10:G10"/>
    <mergeCell ref="B4:E4"/>
    <mergeCell ref="B5:E5"/>
    <mergeCell ref="B6:E6"/>
    <mergeCell ref="B2:F2"/>
  </mergeCells>
  <pageMargins left="0.7" right="0.7"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80" zoomScaleNormal="80" workbookViewId="0"/>
  </sheetViews>
  <sheetFormatPr defaultColWidth="11.42578125" defaultRowHeight="15" x14ac:dyDescent="0.25"/>
  <cols>
    <col min="1" max="1" width="151.42578125" customWidth="1"/>
    <col min="2" max="2" width="13.42578125" bestFit="1" customWidth="1"/>
    <col min="3" max="5" width="12.42578125" bestFit="1" customWidth="1"/>
  </cols>
  <sheetData>
    <row r="1" spans="1:11" ht="15.75" thickBot="1" x14ac:dyDescent="0.3"/>
    <row r="2" spans="1:11" ht="18" thickBot="1" x14ac:dyDescent="0.35">
      <c r="A2" s="10" t="s">
        <v>0</v>
      </c>
      <c r="B2" s="85" t="str">
        <f>ucal!B2</f>
        <v>Srm--Albumin; mass c.(CRM 470; Cobas 8000 or Cobas 6000)</v>
      </c>
      <c r="C2" s="86"/>
      <c r="D2" s="86"/>
      <c r="E2" s="86"/>
      <c r="F2" s="87"/>
      <c r="G2" s="11"/>
      <c r="H2" s="11"/>
      <c r="I2" s="12"/>
    </row>
    <row r="3" spans="1:11" ht="18" thickBot="1" x14ac:dyDescent="0.35">
      <c r="A3" s="13" t="s">
        <v>85</v>
      </c>
      <c r="B3" s="78" t="str">
        <f>ucal!B3</f>
        <v>Cobas 8000-1</v>
      </c>
      <c r="C3" s="79"/>
      <c r="D3" s="79"/>
      <c r="E3" s="80"/>
      <c r="F3" s="11"/>
      <c r="G3" s="11"/>
      <c r="H3" s="11"/>
      <c r="I3" s="11"/>
      <c r="J3" s="11"/>
      <c r="K3" s="12"/>
    </row>
    <row r="4" spans="1:11" ht="18" thickBot="1" x14ac:dyDescent="0.35">
      <c r="A4" s="13" t="s">
        <v>86</v>
      </c>
      <c r="B4" s="85" t="str">
        <f>ucal!B4</f>
        <v>Cobas 8000-2</v>
      </c>
      <c r="C4" s="86"/>
      <c r="D4" s="86"/>
      <c r="E4" s="87"/>
      <c r="F4" s="11"/>
      <c r="G4" s="11"/>
      <c r="H4" s="11"/>
      <c r="I4" s="11"/>
      <c r="J4" s="11"/>
      <c r="K4" s="11"/>
    </row>
    <row r="5" spans="1:11" ht="18" thickBot="1" x14ac:dyDescent="0.35">
      <c r="A5" s="13" t="s">
        <v>87</v>
      </c>
      <c r="B5" s="85" t="str">
        <f>ucal!B5</f>
        <v>Cobas 8000-3</v>
      </c>
      <c r="C5" s="86"/>
      <c r="D5" s="86"/>
      <c r="E5" s="87"/>
      <c r="F5" s="11"/>
      <c r="G5" s="11"/>
      <c r="H5" s="11"/>
      <c r="I5" s="11"/>
      <c r="J5" s="11"/>
      <c r="K5" s="11"/>
    </row>
    <row r="6" spans="1:11" ht="18" thickBot="1" x14ac:dyDescent="0.35">
      <c r="A6" s="13" t="s">
        <v>88</v>
      </c>
      <c r="B6" s="85" t="str">
        <f>ucal!B6</f>
        <v>Cobas 6000</v>
      </c>
      <c r="C6" s="86"/>
      <c r="D6" s="86"/>
      <c r="E6" s="87"/>
      <c r="F6" s="11"/>
      <c r="G6" s="11"/>
      <c r="H6" s="11"/>
      <c r="I6" s="11"/>
      <c r="J6" s="11"/>
      <c r="K6" s="11"/>
    </row>
    <row r="7" spans="1:11" ht="18" thickBot="1" x14ac:dyDescent="0.35">
      <c r="A7" s="14" t="s">
        <v>9</v>
      </c>
      <c r="B7" s="17">
        <f>uRw!B7</f>
        <v>27.116541471048514</v>
      </c>
      <c r="C7" s="17">
        <f>uRw!C7</f>
        <v>47.642062706270629</v>
      </c>
      <c r="D7" s="11"/>
      <c r="E7" s="11"/>
      <c r="F7" s="11"/>
      <c r="G7" s="11"/>
      <c r="H7" s="11"/>
      <c r="I7" s="12"/>
    </row>
    <row r="8" spans="1:11" ht="18" thickBot="1" x14ac:dyDescent="0.35">
      <c r="A8" s="14" t="s">
        <v>1</v>
      </c>
      <c r="B8" s="73" t="str">
        <f>ucal!B8</f>
        <v>g/L</v>
      </c>
      <c r="C8" s="11"/>
      <c r="D8" s="11"/>
      <c r="E8" s="11"/>
      <c r="F8" s="11"/>
      <c r="G8" s="11"/>
      <c r="H8" s="11"/>
      <c r="I8" s="12"/>
    </row>
    <row r="10" spans="1:11" ht="18" x14ac:dyDescent="0.25">
      <c r="A10" s="81" t="s">
        <v>55</v>
      </c>
      <c r="B10" s="81"/>
      <c r="C10" s="81"/>
      <c r="D10" s="81"/>
      <c r="E10" s="81"/>
      <c r="F10" s="81"/>
      <c r="G10" s="81"/>
    </row>
    <row r="11" spans="1:11" ht="18" x14ac:dyDescent="0.25">
      <c r="A11" s="53"/>
      <c r="B11" s="53"/>
      <c r="C11" s="53"/>
      <c r="D11" s="53"/>
      <c r="E11" s="53"/>
      <c r="F11" s="53"/>
      <c r="G11" s="53"/>
    </row>
    <row r="13" spans="1:11" x14ac:dyDescent="0.25">
      <c r="B13" s="1" t="s">
        <v>45</v>
      </c>
    </row>
    <row r="14" spans="1:11" x14ac:dyDescent="0.25">
      <c r="A14" s="8" t="s">
        <v>7</v>
      </c>
      <c r="B14" s="16">
        <f>B7</f>
        <v>27.116541471048514</v>
      </c>
    </row>
    <row r="15" spans="1:11" x14ac:dyDescent="0.25">
      <c r="A15" s="5" t="s">
        <v>67</v>
      </c>
      <c r="B15" s="6" t="str">
        <f>B3</f>
        <v>Cobas 8000-1</v>
      </c>
      <c r="C15" s="6" t="str">
        <f>B4</f>
        <v>Cobas 8000-2</v>
      </c>
      <c r="D15" s="6" t="str">
        <f>B5</f>
        <v>Cobas 8000-3</v>
      </c>
      <c r="E15" s="6" t="str">
        <f>B6</f>
        <v>Cobas 6000</v>
      </c>
    </row>
    <row r="16" spans="1:11" ht="17.25" x14ac:dyDescent="0.3">
      <c r="A16" s="9" t="s">
        <v>68</v>
      </c>
      <c r="B16" s="20">
        <f>uRw!B15</f>
        <v>27.57</v>
      </c>
      <c r="C16" s="20">
        <f>uRw!C15</f>
        <v>27.62</v>
      </c>
      <c r="D16" s="20">
        <f>uRw!D15</f>
        <v>26.42</v>
      </c>
      <c r="E16" s="20">
        <f>uRw!E15</f>
        <v>26.91</v>
      </c>
    </row>
    <row r="17" spans="1:5" ht="17.25" x14ac:dyDescent="0.3">
      <c r="A17" s="9" t="s">
        <v>69</v>
      </c>
      <c r="B17" s="20">
        <f>uRw!B16</f>
        <v>0.62</v>
      </c>
      <c r="C17" s="20">
        <f>uRw!C16</f>
        <v>0.56000000000000005</v>
      </c>
      <c r="D17" s="20">
        <f>uRw!D16</f>
        <v>0.52</v>
      </c>
      <c r="E17" s="20">
        <f>uRw!E16</f>
        <v>0.54</v>
      </c>
    </row>
    <row r="18" spans="1:5" ht="17.25" x14ac:dyDescent="0.3">
      <c r="A18" s="9" t="s">
        <v>76</v>
      </c>
      <c r="B18" s="26">
        <f>uRw!B17</f>
        <v>186</v>
      </c>
      <c r="C18" s="26">
        <f>uRw!C17</f>
        <v>131</v>
      </c>
      <c r="D18" s="26">
        <f>uRw!D17</f>
        <v>171</v>
      </c>
      <c r="E18" s="26">
        <f>uRw!E17</f>
        <v>151</v>
      </c>
    </row>
    <row r="19" spans="1:5" ht="17.25" x14ac:dyDescent="0.3">
      <c r="A19" s="9" t="s">
        <v>70</v>
      </c>
      <c r="B19" s="19">
        <v>0.94299999999999995</v>
      </c>
      <c r="C19" s="19">
        <v>0.94</v>
      </c>
      <c r="D19" s="19">
        <v>0.94</v>
      </c>
      <c r="E19" s="19">
        <v>1.01</v>
      </c>
    </row>
    <row r="20" spans="1:5" ht="17.25" x14ac:dyDescent="0.3">
      <c r="A20" s="9" t="s">
        <v>71</v>
      </c>
      <c r="B20" s="54">
        <v>168</v>
      </c>
      <c r="C20" s="54">
        <v>168</v>
      </c>
      <c r="D20" s="54">
        <v>168</v>
      </c>
      <c r="E20" s="54">
        <v>113</v>
      </c>
    </row>
    <row r="21" spans="1:5" ht="17.25" x14ac:dyDescent="0.3">
      <c r="A21" s="9" t="s">
        <v>75</v>
      </c>
      <c r="B21" s="19">
        <v>26.32</v>
      </c>
      <c r="C21" s="19">
        <v>26.32</v>
      </c>
      <c r="D21" s="19">
        <v>26.32</v>
      </c>
      <c r="E21" s="19">
        <v>25.2</v>
      </c>
    </row>
    <row r="22" spans="1:5" ht="17.25" x14ac:dyDescent="0.3">
      <c r="A22" s="9" t="s">
        <v>72</v>
      </c>
      <c r="B22" s="20">
        <f t="shared" ref="B22:E22" si="0">B16-B21</f>
        <v>1.25</v>
      </c>
      <c r="C22" s="20">
        <f t="shared" si="0"/>
        <v>1.3000000000000007</v>
      </c>
      <c r="D22" s="20">
        <f t="shared" si="0"/>
        <v>0.10000000000000142</v>
      </c>
      <c r="E22" s="20">
        <f t="shared" si="0"/>
        <v>1.7100000000000009</v>
      </c>
    </row>
    <row r="23" spans="1:5" ht="17.25" x14ac:dyDescent="0.3">
      <c r="A23" s="9" t="s">
        <v>73</v>
      </c>
      <c r="B23" s="20">
        <f t="shared" ref="B23:E23" si="1">1.25*((B19^2/B20)^0.5)</f>
        <v>9.0942536883907923E-2</v>
      </c>
      <c r="C23" s="20">
        <f t="shared" si="1"/>
        <v>9.0653218102729E-2</v>
      </c>
      <c r="D23" s="20">
        <f t="shared" si="1"/>
        <v>9.0653218102729E-2</v>
      </c>
      <c r="E23" s="20">
        <f t="shared" si="1"/>
        <v>0.11876600963342915</v>
      </c>
    </row>
    <row r="24" spans="1:5" x14ac:dyDescent="0.25">
      <c r="A24" s="9"/>
    </row>
    <row r="25" spans="1:5" x14ac:dyDescent="0.25">
      <c r="B25" s="1" t="s">
        <v>53</v>
      </c>
    </row>
    <row r="26" spans="1:5" x14ac:dyDescent="0.25">
      <c r="A26" s="8" t="s">
        <v>7</v>
      </c>
      <c r="B26" s="16">
        <f>C7</f>
        <v>47.642062706270629</v>
      </c>
    </row>
    <row r="27" spans="1:5" x14ac:dyDescent="0.25">
      <c r="A27" s="5" t="s">
        <v>67</v>
      </c>
      <c r="B27" s="6" t="str">
        <f>B3</f>
        <v>Cobas 8000-1</v>
      </c>
      <c r="C27" s="6" t="str">
        <f>B4</f>
        <v>Cobas 8000-2</v>
      </c>
      <c r="D27" s="6" t="str">
        <f>B5</f>
        <v>Cobas 8000-3</v>
      </c>
      <c r="E27" s="6" t="str">
        <f>B6</f>
        <v>Cobas 6000</v>
      </c>
    </row>
    <row r="28" spans="1:5" ht="17.25" x14ac:dyDescent="0.3">
      <c r="A28" s="9" t="s">
        <v>68</v>
      </c>
      <c r="B28" s="20">
        <f>uRw!B25</f>
        <v>48.57</v>
      </c>
      <c r="C28" s="20">
        <f>uRw!C25</f>
        <v>48.77</v>
      </c>
      <c r="D28" s="20">
        <f>uRw!D25</f>
        <v>46.76</v>
      </c>
      <c r="E28" s="20">
        <f>uRw!E25</f>
        <v>46.54</v>
      </c>
    </row>
    <row r="29" spans="1:5" ht="17.25" x14ac:dyDescent="0.3">
      <c r="A29" s="9" t="s">
        <v>69</v>
      </c>
      <c r="B29" s="20">
        <f>uRw!B26</f>
        <v>0.67</v>
      </c>
      <c r="C29" s="20">
        <f>uRw!C26</f>
        <v>0.52</v>
      </c>
      <c r="D29" s="20">
        <f>uRw!D26</f>
        <v>0.53</v>
      </c>
      <c r="E29" s="20">
        <f>uRw!E26</f>
        <v>0.73</v>
      </c>
    </row>
    <row r="30" spans="1:5" ht="17.25" x14ac:dyDescent="0.3">
      <c r="A30" s="9" t="s">
        <v>76</v>
      </c>
      <c r="B30" s="26">
        <f>uRw!B27</f>
        <v>175</v>
      </c>
      <c r="C30" s="26">
        <f>uRw!C27</f>
        <v>124</v>
      </c>
      <c r="D30" s="26">
        <f>uRw!D27</f>
        <v>164</v>
      </c>
      <c r="E30" s="26">
        <f>uRw!E27</f>
        <v>143</v>
      </c>
    </row>
    <row r="31" spans="1:5" ht="17.25" x14ac:dyDescent="0.3">
      <c r="A31" s="9" t="s">
        <v>70</v>
      </c>
      <c r="B31" s="19">
        <v>1.1599999999999999</v>
      </c>
      <c r="C31" s="19">
        <v>1.2</v>
      </c>
      <c r="D31" s="19">
        <v>1.0900000000000001</v>
      </c>
      <c r="E31" s="19">
        <v>1.19</v>
      </c>
    </row>
    <row r="32" spans="1:5" ht="17.25" x14ac:dyDescent="0.3">
      <c r="A32" s="9" t="s">
        <v>71</v>
      </c>
      <c r="B32" s="54">
        <v>145</v>
      </c>
      <c r="C32" s="54">
        <v>146</v>
      </c>
      <c r="D32" s="54">
        <v>143</v>
      </c>
      <c r="E32" s="54">
        <v>125</v>
      </c>
    </row>
    <row r="33" spans="1:5" ht="17.25" x14ac:dyDescent="0.3">
      <c r="A33" s="9" t="s">
        <v>75</v>
      </c>
      <c r="B33" s="19">
        <v>46.24</v>
      </c>
      <c r="C33" s="19">
        <v>46.24</v>
      </c>
      <c r="D33" s="19">
        <v>46.24</v>
      </c>
      <c r="E33" s="19">
        <v>45.92</v>
      </c>
    </row>
    <row r="34" spans="1:5" ht="17.25" x14ac:dyDescent="0.3">
      <c r="A34" s="9" t="s">
        <v>72</v>
      </c>
      <c r="B34" s="20">
        <f t="shared" ref="B34:E34" si="2">B28-B33</f>
        <v>2.3299999999999983</v>
      </c>
      <c r="C34" s="20">
        <f t="shared" si="2"/>
        <v>2.5300000000000011</v>
      </c>
      <c r="D34" s="20">
        <f t="shared" si="2"/>
        <v>0.51999999999999602</v>
      </c>
      <c r="E34" s="20">
        <f t="shared" si="2"/>
        <v>0.61999999999999744</v>
      </c>
    </row>
    <row r="35" spans="1:5" ht="17.25" x14ac:dyDescent="0.3">
      <c r="A35" s="9" t="s">
        <v>73</v>
      </c>
      <c r="B35" s="20">
        <f t="shared" ref="B35:E35" si="3">1.25*((B31^2/B32)^0.5)</f>
        <v>0.12041594578792296</v>
      </c>
      <c r="C35" s="20">
        <f t="shared" si="3"/>
        <v>0.12414088329035519</v>
      </c>
      <c r="D35" s="20">
        <f t="shared" si="3"/>
        <v>0.11393797386346613</v>
      </c>
      <c r="E35" s="20">
        <f t="shared" si="3"/>
        <v>0.13304604466123748</v>
      </c>
    </row>
    <row r="36" spans="1:5" x14ac:dyDescent="0.25">
      <c r="A36" s="9"/>
    </row>
    <row r="37" spans="1:5" ht="21" x14ac:dyDescent="0.35">
      <c r="A37" s="55" t="s">
        <v>77</v>
      </c>
      <c r="B37" s="61">
        <f>(B18*B22+C18*C22+D18*D22+E18*E22+B34*B30+C34*C30+D34*D30+E34*E30)/(B18+C18+D18+E18+B30+C30+D30+E30)</f>
        <v>1.2638714859437745</v>
      </c>
      <c r="C37" s="57"/>
    </row>
    <row r="38" spans="1:5" ht="21" x14ac:dyDescent="0.35">
      <c r="A38" s="3" t="s">
        <v>78</v>
      </c>
      <c r="B38" s="4">
        <f>(((B18*B23^2+C18*C23^2+D18*D23^2+E18*E23^2+B30*B35^2+C30*C35^2+D30*D35^2+E30*E35^2)/(B18+C18+D18+E18+B30+C30+D30+E30))+((B18*B22^2+C18*C22^2+D18*D22^2+E18*E22^2+B30*B34^2+C30*C34^2+D30*D34^2+E30*E34^2)/(B18+C18+D18+E18+B30+C30+D30+E30))-B37^2)^0.5</f>
        <v>0.81397422165628042</v>
      </c>
      <c r="C38" s="56"/>
    </row>
    <row r="40" spans="1:5" ht="18.75" x14ac:dyDescent="0.3">
      <c r="A40" s="21" t="s">
        <v>49</v>
      </c>
      <c r="B40" s="22" t="str">
        <f>IF(ABS((B37))&gt;(2*B38),"YES","NO")</f>
        <v>NO</v>
      </c>
    </row>
  </sheetData>
  <mergeCells count="5">
    <mergeCell ref="A10:G10"/>
    <mergeCell ref="B4:E4"/>
    <mergeCell ref="B5:E5"/>
    <mergeCell ref="B6:E6"/>
    <mergeCell ref="B2:F2"/>
  </mergeCell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0" zoomScaleNormal="80" zoomScaleSheetLayoutView="90" workbookViewId="0"/>
  </sheetViews>
  <sheetFormatPr defaultColWidth="11.42578125" defaultRowHeight="15" x14ac:dyDescent="0.25"/>
  <cols>
    <col min="1" max="1" width="133.85546875" bestFit="1" customWidth="1"/>
    <col min="2" max="2" width="13.42578125" bestFit="1" customWidth="1"/>
  </cols>
  <sheetData>
    <row r="1" spans="1:11" ht="15.75" thickBot="1" x14ac:dyDescent="0.3"/>
    <row r="2" spans="1:11" ht="18" thickBot="1" x14ac:dyDescent="0.35">
      <c r="A2" s="10" t="s">
        <v>0</v>
      </c>
      <c r="B2" s="85" t="str">
        <f>ucal!B2</f>
        <v>Srm--Albumin; mass c.(CRM 470; Cobas 8000 or Cobas 6000)</v>
      </c>
      <c r="C2" s="86"/>
      <c r="D2" s="86"/>
      <c r="E2" s="86"/>
      <c r="F2" s="86"/>
      <c r="G2" s="87"/>
      <c r="H2" s="11"/>
      <c r="I2" s="11"/>
      <c r="J2" s="11"/>
      <c r="K2" s="12"/>
    </row>
    <row r="3" spans="1:11" ht="18" thickBot="1" x14ac:dyDescent="0.35">
      <c r="A3" s="13" t="s">
        <v>85</v>
      </c>
      <c r="B3" s="78" t="str">
        <f>ucal!B3</f>
        <v>Cobas 8000-1</v>
      </c>
      <c r="C3" s="79"/>
      <c r="D3" s="79"/>
      <c r="E3" s="80"/>
      <c r="F3" s="11"/>
      <c r="G3" s="11"/>
      <c r="H3" s="11"/>
      <c r="I3" s="11"/>
      <c r="J3" s="11"/>
      <c r="K3" s="12"/>
    </row>
    <row r="4" spans="1:11" ht="18" thickBot="1" x14ac:dyDescent="0.35">
      <c r="A4" s="13" t="s">
        <v>86</v>
      </c>
      <c r="B4" s="85" t="str">
        <f>ucal!B4</f>
        <v>Cobas 8000-2</v>
      </c>
      <c r="C4" s="86"/>
      <c r="D4" s="86"/>
      <c r="E4" s="87"/>
      <c r="F4" s="11"/>
      <c r="G4" s="11"/>
      <c r="H4" s="11"/>
      <c r="I4" s="11"/>
      <c r="J4" s="11"/>
      <c r="K4" s="11"/>
    </row>
    <row r="5" spans="1:11" ht="18" thickBot="1" x14ac:dyDescent="0.35">
      <c r="A5" s="13" t="s">
        <v>87</v>
      </c>
      <c r="B5" s="85" t="str">
        <f>ucal!B5</f>
        <v>Cobas 8000-3</v>
      </c>
      <c r="C5" s="86"/>
      <c r="D5" s="86"/>
      <c r="E5" s="87"/>
      <c r="F5" s="11"/>
      <c r="G5" s="11"/>
      <c r="H5" s="11"/>
      <c r="I5" s="11"/>
      <c r="J5" s="11"/>
      <c r="K5" s="11"/>
    </row>
    <row r="6" spans="1:11" ht="18" thickBot="1" x14ac:dyDescent="0.35">
      <c r="A6" s="13" t="s">
        <v>88</v>
      </c>
      <c r="B6" s="85" t="str">
        <f>ucal!B6</f>
        <v>Cobas 6000</v>
      </c>
      <c r="C6" s="86"/>
      <c r="D6" s="86"/>
      <c r="E6" s="87"/>
      <c r="F6" s="11"/>
      <c r="G6" s="11"/>
      <c r="H6" s="11"/>
      <c r="I6" s="11"/>
      <c r="J6" s="11"/>
      <c r="K6" s="11"/>
    </row>
    <row r="7" spans="1:11" ht="18" thickBot="1" x14ac:dyDescent="0.35">
      <c r="A7" s="14" t="s">
        <v>8</v>
      </c>
      <c r="B7" s="17">
        <f>uRw!B7</f>
        <v>27.116541471048514</v>
      </c>
      <c r="C7" s="17">
        <f>uRw!C7</f>
        <v>47.642062706270629</v>
      </c>
      <c r="D7" s="11"/>
      <c r="E7" s="11"/>
      <c r="F7" s="11"/>
      <c r="G7" s="11"/>
      <c r="H7" s="11"/>
      <c r="I7" s="11"/>
      <c r="J7" s="11"/>
      <c r="K7" s="12"/>
    </row>
    <row r="8" spans="1:11" ht="18" thickBot="1" x14ac:dyDescent="0.35">
      <c r="A8" s="14" t="s">
        <v>1</v>
      </c>
      <c r="B8" s="73" t="str">
        <f>ucal!B8</f>
        <v>g/L</v>
      </c>
      <c r="C8" s="11"/>
      <c r="D8" s="11"/>
      <c r="E8" s="11"/>
      <c r="F8" s="11"/>
      <c r="G8" s="11"/>
      <c r="H8" s="11"/>
      <c r="I8" s="11"/>
      <c r="J8" s="11"/>
      <c r="K8" s="12"/>
    </row>
    <row r="9" spans="1:11" ht="19.5" thickBot="1" x14ac:dyDescent="0.4">
      <c r="A9" s="14" t="s">
        <v>33</v>
      </c>
      <c r="B9" s="58">
        <v>12.5</v>
      </c>
      <c r="C9" s="58">
        <v>12.5</v>
      </c>
      <c r="D9" s="11"/>
      <c r="E9" s="11"/>
      <c r="F9" s="11"/>
      <c r="G9" s="11"/>
      <c r="H9" s="11"/>
      <c r="I9" s="11"/>
      <c r="J9" s="12"/>
    </row>
    <row r="10" spans="1:11" ht="19.5" thickBot="1" x14ac:dyDescent="0.4">
      <c r="A10" s="14" t="s">
        <v>34</v>
      </c>
      <c r="B10" s="15"/>
      <c r="C10" s="15"/>
      <c r="D10" s="11"/>
      <c r="E10" s="11"/>
      <c r="F10" s="11"/>
      <c r="G10" s="11"/>
      <c r="H10" s="11"/>
      <c r="I10" s="11"/>
      <c r="J10" s="12"/>
    </row>
    <row r="11" spans="1:11" ht="19.5" thickBot="1" x14ac:dyDescent="0.4">
      <c r="A11" s="14" t="s">
        <v>35</v>
      </c>
      <c r="B11" s="15"/>
      <c r="C11" s="15"/>
      <c r="D11" s="11"/>
      <c r="E11" s="11"/>
      <c r="F11" s="11"/>
      <c r="G11" s="11"/>
      <c r="H11" s="11"/>
      <c r="I11" s="11"/>
      <c r="J11" s="12"/>
    </row>
    <row r="12" spans="1:11" ht="19.5" thickBot="1" x14ac:dyDescent="0.4">
      <c r="A12" s="14" t="s">
        <v>32</v>
      </c>
      <c r="B12" s="45">
        <f>IF(B9="",(B10^2+B11^2)^0.5,B9)</f>
        <v>12.5</v>
      </c>
      <c r="C12" s="45">
        <f>IF(C9="",(C10^2+C11^2)^0.5,C9)</f>
        <v>12.5</v>
      </c>
      <c r="D12" s="11"/>
      <c r="E12" s="11"/>
      <c r="F12" s="11"/>
      <c r="G12" s="11"/>
      <c r="H12" s="11"/>
      <c r="I12" s="11"/>
      <c r="J12" s="12"/>
    </row>
    <row r="13" spans="1:11" ht="19.5" thickBot="1" x14ac:dyDescent="0.4">
      <c r="A13" s="14" t="s">
        <v>31</v>
      </c>
      <c r="B13" s="46">
        <f>IF(B9="",((B12*B7)/100),((B9*B7)/100))</f>
        <v>3.3895676838810642</v>
      </c>
      <c r="C13" s="46">
        <f>IF(C9="",((C12*C7)/100),((C9*C7)/100))</f>
        <v>5.9552578382838286</v>
      </c>
      <c r="D13" s="11"/>
      <c r="E13" s="11"/>
      <c r="F13" s="11"/>
      <c r="G13" s="11"/>
      <c r="H13" s="11"/>
      <c r="I13" s="11"/>
      <c r="J13" s="12"/>
    </row>
    <row r="15" spans="1:11" ht="15" customHeight="1" x14ac:dyDescent="0.25">
      <c r="A15" s="81" t="s">
        <v>10</v>
      </c>
      <c r="B15" s="81"/>
      <c r="C15" s="81"/>
      <c r="D15" s="81"/>
      <c r="E15" s="81"/>
      <c r="F15" s="81"/>
      <c r="G15" s="81"/>
      <c r="H15" s="81"/>
      <c r="I15" s="81"/>
    </row>
    <row r="17" spans="1:9" x14ac:dyDescent="0.25">
      <c r="A17" s="8" t="s">
        <v>7</v>
      </c>
      <c r="B17" s="16">
        <f>B7</f>
        <v>27.116541471048514</v>
      </c>
      <c r="C17" s="16">
        <f>C7</f>
        <v>47.642062706270629</v>
      </c>
    </row>
    <row r="18" spans="1:9" ht="17.25" x14ac:dyDescent="0.3">
      <c r="A18" s="9" t="s">
        <v>11</v>
      </c>
      <c r="B18" s="23">
        <f>ucal!B17</f>
        <v>0.14899999999999999</v>
      </c>
      <c r="C18" s="23">
        <f>ucal!B25</f>
        <v>0.14899999999999999</v>
      </c>
    </row>
    <row r="19" spans="1:9" ht="17.25" x14ac:dyDescent="0.3">
      <c r="A19" s="9" t="s">
        <v>12</v>
      </c>
      <c r="B19" s="23">
        <f>uRw!B19</f>
        <v>0.75372269067432818</v>
      </c>
      <c r="C19" s="23">
        <f>uRw!B29</f>
        <v>1.1801025460536281</v>
      </c>
    </row>
    <row r="20" spans="1:9" x14ac:dyDescent="0.25">
      <c r="A20" s="9" t="s">
        <v>48</v>
      </c>
      <c r="B20" s="23">
        <f>IF(ub!B40="YES",ub!B37,0)</f>
        <v>0</v>
      </c>
      <c r="C20" s="23">
        <f>IF(ub!B40="YES",ub!B37,0)</f>
        <v>0</v>
      </c>
    </row>
    <row r="22" spans="1:9" ht="21" x14ac:dyDescent="0.35">
      <c r="A22" s="3" t="s">
        <v>38</v>
      </c>
      <c r="B22" s="24">
        <f>(B18^2+B19^2+B20^2)^0.5</f>
        <v>0.76830911385805456</v>
      </c>
      <c r="C22" s="24">
        <f>(C18^2+C19^2+C20^2)^0.5</f>
        <v>1.1894717395559489</v>
      </c>
    </row>
    <row r="23" spans="1:9" ht="21" x14ac:dyDescent="0.35">
      <c r="A23" s="3" t="s">
        <v>39</v>
      </c>
      <c r="B23" s="25">
        <f>100*B22/B17</f>
        <v>2.8333595369393039</v>
      </c>
      <c r="C23" s="25">
        <f>100*C22/C17</f>
        <v>2.4966839636844504</v>
      </c>
    </row>
    <row r="24" spans="1:9" ht="18.75" x14ac:dyDescent="0.25">
      <c r="A24" s="21"/>
      <c r="B24" s="22"/>
    </row>
    <row r="25" spans="1:9" ht="18" x14ac:dyDescent="0.25">
      <c r="A25" s="81" t="s">
        <v>13</v>
      </c>
      <c r="B25" s="81"/>
      <c r="C25" s="81"/>
      <c r="D25" s="81"/>
      <c r="E25" s="81"/>
      <c r="F25" s="81"/>
      <c r="G25" s="81"/>
      <c r="H25" s="81"/>
      <c r="I25" s="81"/>
    </row>
    <row r="27" spans="1:9" x14ac:dyDescent="0.25">
      <c r="A27" s="8" t="s">
        <v>7</v>
      </c>
      <c r="B27" s="16">
        <f>B17</f>
        <v>27.116541471048514</v>
      </c>
      <c r="C27" s="16">
        <f>C7</f>
        <v>47.642062706270629</v>
      </c>
    </row>
    <row r="28" spans="1:9" ht="17.25" x14ac:dyDescent="0.3">
      <c r="A28" s="9" t="s">
        <v>14</v>
      </c>
      <c r="B28" s="20">
        <f t="shared" ref="B28:B29" si="0">B22</f>
        <v>0.76830911385805456</v>
      </c>
      <c r="C28" s="20">
        <f>C22</f>
        <v>1.1894717395559489</v>
      </c>
    </row>
    <row r="29" spans="1:9" ht="17.25" x14ac:dyDescent="0.3">
      <c r="A29" s="9" t="s">
        <v>15</v>
      </c>
      <c r="B29" s="20">
        <f t="shared" si="0"/>
        <v>2.8333595369393039</v>
      </c>
      <c r="C29" s="20">
        <f>C23</f>
        <v>2.4966839636844504</v>
      </c>
    </row>
    <row r="30" spans="1:9" x14ac:dyDescent="0.25">
      <c r="A30" s="8" t="s">
        <v>16</v>
      </c>
      <c r="B30" s="26">
        <v>2</v>
      </c>
      <c r="C30" s="26">
        <v>2</v>
      </c>
    </row>
    <row r="31" spans="1:9" ht="15.75" thickBot="1" x14ac:dyDescent="0.3"/>
    <row r="32" spans="1:9" ht="19.5" thickBot="1" x14ac:dyDescent="0.3">
      <c r="A32" s="37" t="s">
        <v>42</v>
      </c>
      <c r="B32" s="38">
        <f>B27</f>
        <v>27.116541471048514</v>
      </c>
      <c r="C32" s="39">
        <f>C27</f>
        <v>47.642062706270629</v>
      </c>
    </row>
    <row r="33" spans="1:3" ht="19.5" thickBot="1" x14ac:dyDescent="0.35">
      <c r="A33" s="27" t="s">
        <v>40</v>
      </c>
      <c r="B33" s="40">
        <f>B28*B30</f>
        <v>1.5366182277161091</v>
      </c>
      <c r="C33" s="41">
        <f>C28*C30</f>
        <v>2.3789434791118977</v>
      </c>
    </row>
    <row r="34" spans="1:3" ht="21.75" thickBot="1" x14ac:dyDescent="0.4">
      <c r="A34" s="3" t="s">
        <v>41</v>
      </c>
      <c r="B34" s="42">
        <f>B29*B30</f>
        <v>5.6667190738786077</v>
      </c>
      <c r="C34" s="43">
        <f>C29*C30</f>
        <v>4.9933679273689009</v>
      </c>
    </row>
    <row r="36" spans="1:3" ht="15.75" thickBot="1" x14ac:dyDescent="0.3"/>
    <row r="37" spans="1:3" ht="21.75" thickBot="1" x14ac:dyDescent="0.4">
      <c r="A37" s="47" t="s">
        <v>37</v>
      </c>
      <c r="B37" s="49" t="str">
        <f>IF(B33&lt;=B13,"YES","NO")</f>
        <v>YES</v>
      </c>
      <c r="C37" s="62" t="str">
        <f>IF(C33&lt;=C13,"YES","NO")</f>
        <v>YES</v>
      </c>
    </row>
    <row r="38" spans="1:3" ht="21.75" thickBot="1" x14ac:dyDescent="0.4">
      <c r="A38" s="47" t="s">
        <v>36</v>
      </c>
      <c r="B38" s="50" t="str">
        <f>IF(B34&lt;=B12,"YES","NO")</f>
        <v>YES</v>
      </c>
      <c r="C38" s="63" t="str">
        <f>IF(C34&lt;=C12,"YES","NO")</f>
        <v>YES</v>
      </c>
    </row>
  </sheetData>
  <mergeCells count="6">
    <mergeCell ref="B2:G2"/>
    <mergeCell ref="A15:I15"/>
    <mergeCell ref="A25:I25"/>
    <mergeCell ref="B4:E4"/>
    <mergeCell ref="B5:E5"/>
    <mergeCell ref="B6:E6"/>
  </mergeCells>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3"/>
  <sheetViews>
    <sheetView zoomScale="80" zoomScaleNormal="80" zoomScaleSheetLayoutView="100" workbookViewId="0"/>
  </sheetViews>
  <sheetFormatPr defaultColWidth="11.42578125" defaultRowHeight="15" x14ac:dyDescent="0.25"/>
  <cols>
    <col min="1" max="1" width="64.5703125" customWidth="1"/>
  </cols>
  <sheetData>
    <row r="3" spans="1:1" ht="20.25" x14ac:dyDescent="0.25">
      <c r="A3" s="69" t="s">
        <v>59</v>
      </c>
    </row>
    <row r="4" spans="1:1" ht="15.75" x14ac:dyDescent="0.25">
      <c r="A4" s="70"/>
    </row>
    <row r="5" spans="1:1" ht="18" x14ac:dyDescent="0.25">
      <c r="A5" s="71" t="s">
        <v>82</v>
      </c>
    </row>
    <row r="6" spans="1:1" x14ac:dyDescent="0.25">
      <c r="A6" s="71" t="s">
        <v>89</v>
      </c>
    </row>
    <row r="7" spans="1:1" x14ac:dyDescent="0.25">
      <c r="A7" s="71"/>
    </row>
    <row r="8" spans="1:1" x14ac:dyDescent="0.25">
      <c r="A8" s="68" t="s">
        <v>83</v>
      </c>
    </row>
    <row r="9" spans="1:1" x14ac:dyDescent="0.25">
      <c r="A9" s="68" t="s">
        <v>84</v>
      </c>
    </row>
    <row r="10" spans="1:1" x14ac:dyDescent="0.25">
      <c r="A10" s="68"/>
    </row>
    <row r="11" spans="1:1" x14ac:dyDescent="0.25">
      <c r="A11" s="71" t="s">
        <v>60</v>
      </c>
    </row>
    <row r="12" spans="1:1" x14ac:dyDescent="0.25">
      <c r="A12" s="72"/>
    </row>
    <row r="13" spans="1:1" ht="18" x14ac:dyDescent="0.25">
      <c r="A13" s="64" t="s">
        <v>79</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ucal</vt:lpstr>
      <vt:lpstr>uRw</vt:lpstr>
      <vt:lpstr>ub</vt:lpstr>
      <vt:lpstr>COMBINED &amp; EXPANDED UNCERTAINTY</vt:lpstr>
      <vt:lpstr>Specification of Measurand</vt:lpstr>
      <vt:lpstr>'COMBINED &amp; EXPANDED UNCERTAINTY'!Print_Area</vt:lpstr>
      <vt:lpstr>Instructions!Print_Area</vt:lpstr>
      <vt:lpstr>'Specification of Measurand'!Print_Area</vt:lpstr>
      <vt:lpstr>ub!Print_Area</vt:lpstr>
      <vt:lpstr>ucal!Print_Area</vt:lpstr>
      <vt:lpstr>uRw!Print_Area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Raúl Rigo Bonnin</dc:creator>
  <cp:lastModifiedBy>Korisnik</cp:lastModifiedBy>
  <cp:lastPrinted>2020-09-28T10:43:14Z</cp:lastPrinted>
  <dcterms:created xsi:type="dcterms:W3CDTF">2020-04-25T17:30:08Z</dcterms:created>
  <dcterms:modified xsi:type="dcterms:W3CDTF">2020-11-25T07:23:13Z</dcterms:modified>
</cp:coreProperties>
</file>