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y Documents\URED\BIOCHEMIA MEDICA\WEB STRANICA\ČLANCI\Supplement materijali\BM 31\"/>
    </mc:Choice>
  </mc:AlternateContent>
  <bookViews>
    <workbookView xWindow="0" yWindow="0" windowWidth="28800" windowHeight="12435"/>
  </bookViews>
  <sheets>
    <sheet name="Instructions" sheetId="7" r:id="rId1"/>
    <sheet name="ucal" sheetId="1" r:id="rId2"/>
    <sheet name="uRw" sheetId="4" r:id="rId3"/>
    <sheet name="ub" sheetId="5" r:id="rId4"/>
    <sheet name="COMBINED &amp; EXPANDED UNCERTAINTY" sheetId="6" r:id="rId5"/>
    <sheet name="Specification of Measurand" sheetId="8" r:id="rId6"/>
  </sheets>
  <definedNames>
    <definedName name="_xlnm.Print_Area" localSheetId="4">'COMBINED &amp; EXPANDED UNCERTAINTY'!$A$1:$G$35</definedName>
    <definedName name="_xlnm.Print_Area" localSheetId="0">Instructions!$A$1:$E$31</definedName>
    <definedName name="_xlnm.Print_Area" localSheetId="5">'Specification of Measurand'!$A$1:$G$13</definedName>
    <definedName name="_xlnm.Print_Area" localSheetId="3">ub!$A$1:$L$23</definedName>
    <definedName name="_xlnm.Print_Area" localSheetId="1">ucal!$A$1:$H$22</definedName>
    <definedName name="_xlnm.Print_Area" localSheetId="2">uRw!$A$1:$E$25</definedName>
  </definedNames>
  <calcPr calcId="152511" refMode="R1C1"/>
</workbook>
</file>

<file path=xl/calcChain.xml><?xml version="1.0" encoding="utf-8"?>
<calcChain xmlns="http://schemas.openxmlformats.org/spreadsheetml/2006/main">
  <c r="B16" i="5" l="1"/>
  <c r="B17" i="5" s="1"/>
  <c r="C16" i="5"/>
  <c r="C17" i="5" s="1"/>
  <c r="H16" i="5"/>
  <c r="K17" i="5"/>
  <c r="J17" i="5"/>
  <c r="I17" i="5"/>
  <c r="H17" i="5"/>
  <c r="K16" i="5"/>
  <c r="J16" i="5"/>
  <c r="I16" i="5"/>
  <c r="G16" i="5"/>
  <c r="G17" i="5" s="1"/>
  <c r="F16" i="5"/>
  <c r="F17" i="5" s="1"/>
  <c r="E16" i="5"/>
  <c r="E17" i="5" s="1"/>
  <c r="D16" i="5"/>
  <c r="D17" i="5" s="1"/>
  <c r="B19" i="4"/>
  <c r="B10" i="4"/>
  <c r="B24" i="4"/>
  <c r="B15" i="4"/>
  <c r="K12" i="5" l="1"/>
  <c r="J12" i="5"/>
  <c r="I12" i="5"/>
  <c r="H12" i="5"/>
  <c r="G12" i="5"/>
  <c r="F12" i="5"/>
  <c r="E12" i="5"/>
  <c r="D12" i="5"/>
  <c r="C12" i="5"/>
  <c r="B12" i="5"/>
  <c r="B3" i="6"/>
  <c r="B2" i="6"/>
  <c r="B2" i="5"/>
  <c r="B20" i="5" l="1"/>
  <c r="B21" i="5" s="1"/>
  <c r="B3" i="5"/>
  <c r="B2" i="4"/>
  <c r="B3" i="4"/>
  <c r="B5" i="6" l="1"/>
  <c r="C4" i="4" l="1"/>
  <c r="B22" i="1" l="1"/>
  <c r="C15" i="6" s="1"/>
  <c r="B14" i="1"/>
  <c r="B15" i="6" s="1"/>
  <c r="B16" i="6"/>
  <c r="B9" i="6"/>
  <c r="C9" i="6"/>
  <c r="B4" i="5"/>
  <c r="B5" i="4"/>
  <c r="B17" i="1"/>
  <c r="C4" i="1" s="1"/>
  <c r="B9" i="1"/>
  <c r="C16" i="6"/>
  <c r="B4" i="1" l="1"/>
  <c r="C4" i="6"/>
  <c r="B4" i="4"/>
  <c r="C14" i="6" l="1"/>
  <c r="C24" i="6"/>
  <c r="C10" i="6"/>
  <c r="B4" i="6"/>
  <c r="B14" i="6" s="1"/>
  <c r="C29" i="6" l="1"/>
  <c r="B10" i="6"/>
  <c r="B24" i="6" l="1"/>
  <c r="B29" i="6" s="1"/>
  <c r="B23" i="5" l="1"/>
  <c r="B17" i="6" s="1"/>
  <c r="B19" i="6" s="1"/>
  <c r="B25" i="6" l="1"/>
  <c r="B30" i="6" s="1"/>
  <c r="B34" i="6" s="1"/>
  <c r="B20" i="6"/>
  <c r="B26" i="6" s="1"/>
  <c r="B31" i="6" s="1"/>
  <c r="B35" i="6" s="1"/>
  <c r="C17" i="6"/>
  <c r="C19" i="6" s="1"/>
  <c r="C20" i="6" l="1"/>
  <c r="C26" i="6" s="1"/>
  <c r="C31" i="6" s="1"/>
  <c r="C35" i="6" s="1"/>
  <c r="C25" i="6"/>
  <c r="C30" i="6" s="1"/>
  <c r="C34" i="6" s="1"/>
</calcChain>
</file>

<file path=xl/sharedStrings.xml><?xml version="1.0" encoding="utf-8"?>
<sst xmlns="http://schemas.openxmlformats.org/spreadsheetml/2006/main" count="112" uniqueCount="91">
  <si>
    <t>Biological quantity:</t>
  </si>
  <si>
    <t>Measurement unit:</t>
  </si>
  <si>
    <r>
      <rPr>
        <b/>
        <i/>
        <sz val="14"/>
        <color theme="1"/>
        <rFont val="Calibri"/>
        <family val="2"/>
        <scheme val="minor"/>
      </rPr>
      <t>u</t>
    </r>
    <r>
      <rPr>
        <b/>
        <vertAlign val="subscript"/>
        <sz val="14"/>
        <color theme="1"/>
        <rFont val="Cambria"/>
        <family val="1"/>
        <scheme val="major"/>
      </rPr>
      <t>cal</t>
    </r>
    <r>
      <rPr>
        <b/>
        <sz val="14"/>
        <color theme="1"/>
        <rFont val="Cambria"/>
        <family val="1"/>
        <scheme val="major"/>
      </rPr>
      <t xml:space="preserve"> =</t>
    </r>
  </si>
  <si>
    <t>Uncertainty related to the long-term intermediate imprecision</t>
  </si>
  <si>
    <r>
      <rPr>
        <b/>
        <i/>
        <sz val="14"/>
        <color theme="1"/>
        <rFont val="Calibri"/>
        <family val="2"/>
        <scheme val="minor"/>
      </rPr>
      <t>u</t>
    </r>
    <r>
      <rPr>
        <b/>
        <vertAlign val="subscript"/>
        <sz val="14"/>
        <color theme="1"/>
        <rFont val="Cambria"/>
        <family val="1"/>
        <scheme val="major"/>
      </rPr>
      <t>Rw</t>
    </r>
    <r>
      <rPr>
        <b/>
        <sz val="14"/>
        <color theme="1"/>
        <rFont val="Cambria"/>
        <family val="1"/>
        <scheme val="major"/>
      </rPr>
      <t xml:space="preserve"> =</t>
    </r>
  </si>
  <si>
    <r>
      <t>Coverage factor used by the manufacturer (</t>
    </r>
    <r>
      <rPr>
        <i/>
        <sz val="11"/>
        <color theme="1"/>
        <rFont val="Cambria"/>
        <family val="1"/>
        <scheme val="major"/>
      </rPr>
      <t>k</t>
    </r>
    <r>
      <rPr>
        <sz val="11"/>
        <color theme="1"/>
        <rFont val="Cambria"/>
        <family val="1"/>
        <scheme val="major"/>
      </rPr>
      <t>):</t>
    </r>
  </si>
  <si>
    <r>
      <t>Assigned value of the end-user calibrator</t>
    </r>
    <r>
      <rPr>
        <i/>
        <sz val="11"/>
        <color theme="1"/>
        <rFont val="Cambria"/>
        <family val="1"/>
        <scheme val="major"/>
      </rPr>
      <t xml:space="preserve"> </t>
    </r>
    <r>
      <rPr>
        <sz val="11"/>
        <color theme="1"/>
        <rFont val="Cambria"/>
        <family val="1"/>
        <scheme val="major"/>
      </rPr>
      <t>(</t>
    </r>
    <r>
      <rPr>
        <i/>
        <sz val="11"/>
        <color theme="1"/>
        <rFont val="Cambria"/>
        <family val="1"/>
        <scheme val="major"/>
      </rPr>
      <t>x</t>
    </r>
    <r>
      <rPr>
        <vertAlign val="subscript"/>
        <sz val="11"/>
        <color theme="1"/>
        <rFont val="Cambria"/>
        <family val="1"/>
        <scheme val="major"/>
      </rPr>
      <t>cal</t>
    </r>
    <r>
      <rPr>
        <sz val="11"/>
        <color theme="1"/>
        <rFont val="Cambria"/>
        <family val="1"/>
        <scheme val="major"/>
      </rPr>
      <t>):</t>
    </r>
  </si>
  <si>
    <r>
      <t>Measured value studied (</t>
    </r>
    <r>
      <rPr>
        <i/>
        <sz val="11"/>
        <color theme="1"/>
        <rFont val="Cambria"/>
        <family val="1"/>
        <scheme val="major"/>
      </rPr>
      <t>x</t>
    </r>
    <r>
      <rPr>
        <sz val="11"/>
        <color theme="1"/>
        <rFont val="Cambria"/>
        <family val="1"/>
        <scheme val="major"/>
      </rPr>
      <t>):</t>
    </r>
  </si>
  <si>
    <t>Measured values studied for the estimation of measurement uncertainty (IQC values):</t>
  </si>
  <si>
    <t>Measured values studied for the estimation of measurement uncertainty (IQC mean values):</t>
  </si>
  <si>
    <t>Combined standard uncertainty</t>
  </si>
  <si>
    <r>
      <rPr>
        <sz val="11"/>
        <color theme="1"/>
        <rFont val="Cambria"/>
        <family val="1"/>
        <scheme val="major"/>
      </rPr>
      <t>Uncertainty related to the assigned value of the end-user calibrator</t>
    </r>
    <r>
      <rPr>
        <i/>
        <sz val="11"/>
        <color theme="1"/>
        <rFont val="Cambria"/>
        <family val="1"/>
        <scheme val="major"/>
      </rPr>
      <t xml:space="preserve"> </t>
    </r>
    <r>
      <rPr>
        <sz val="11"/>
        <color theme="1"/>
        <rFont val="Cambria"/>
        <family val="1"/>
        <scheme val="major"/>
      </rPr>
      <t>(</t>
    </r>
    <r>
      <rPr>
        <i/>
        <sz val="11"/>
        <color theme="1"/>
        <rFont val="Cambria"/>
        <family val="1"/>
        <scheme val="major"/>
      </rPr>
      <t>u</t>
    </r>
    <r>
      <rPr>
        <vertAlign val="subscript"/>
        <sz val="11"/>
        <color theme="1"/>
        <rFont val="Cambria"/>
        <family val="1"/>
        <scheme val="major"/>
      </rPr>
      <t>cal</t>
    </r>
    <r>
      <rPr>
        <sz val="11"/>
        <color theme="1"/>
        <rFont val="Cambria"/>
        <family val="1"/>
        <scheme val="major"/>
      </rPr>
      <t>):</t>
    </r>
  </si>
  <si>
    <r>
      <rPr>
        <sz val="11"/>
        <color theme="1"/>
        <rFont val="Cambria"/>
        <family val="1"/>
        <scheme val="major"/>
      </rPr>
      <t>Uncertainty related to the long-term intermediate imprecision</t>
    </r>
    <r>
      <rPr>
        <i/>
        <sz val="11"/>
        <color theme="1"/>
        <rFont val="Cambria"/>
        <family val="1"/>
        <scheme val="major"/>
      </rPr>
      <t xml:space="preserve"> </t>
    </r>
    <r>
      <rPr>
        <sz val="11"/>
        <color theme="1"/>
        <rFont val="Cambria"/>
        <family val="1"/>
        <scheme val="major"/>
      </rPr>
      <t>(</t>
    </r>
    <r>
      <rPr>
        <i/>
        <sz val="11"/>
        <color theme="1"/>
        <rFont val="Cambria"/>
        <family val="1"/>
        <scheme val="major"/>
      </rPr>
      <t>u</t>
    </r>
    <r>
      <rPr>
        <vertAlign val="subscript"/>
        <sz val="11"/>
        <color theme="1"/>
        <rFont val="Cambria"/>
        <family val="1"/>
      </rPr>
      <t>Rw</t>
    </r>
    <r>
      <rPr>
        <sz val="11"/>
        <color theme="1"/>
        <rFont val="Cambria"/>
        <family val="1"/>
        <scheme val="major"/>
      </rPr>
      <t>):</t>
    </r>
  </si>
  <si>
    <t>Expanded uncertainty</t>
  </si>
  <si>
    <r>
      <rPr>
        <sz val="11"/>
        <color theme="1"/>
        <rFont val="Cambria"/>
        <family val="1"/>
        <scheme val="major"/>
      </rPr>
      <t>Combined standard uncertainty</t>
    </r>
    <r>
      <rPr>
        <i/>
        <sz val="11"/>
        <color theme="1"/>
        <rFont val="Cambria"/>
        <family val="1"/>
        <scheme val="major"/>
      </rPr>
      <t xml:space="preserve"> </t>
    </r>
    <r>
      <rPr>
        <sz val="11"/>
        <color theme="1"/>
        <rFont val="Cambria"/>
        <family val="1"/>
        <scheme val="major"/>
      </rPr>
      <t>(</t>
    </r>
    <r>
      <rPr>
        <i/>
        <sz val="11"/>
        <color theme="1"/>
        <rFont val="Cambria"/>
        <family val="1"/>
        <scheme val="major"/>
      </rPr>
      <t>u</t>
    </r>
    <r>
      <rPr>
        <vertAlign val="subscript"/>
        <sz val="11"/>
        <color theme="1"/>
        <rFont val="Cambria"/>
        <family val="1"/>
        <scheme val="major"/>
      </rPr>
      <t>c</t>
    </r>
    <r>
      <rPr>
        <sz val="11"/>
        <color theme="1"/>
        <rFont val="Cambria"/>
        <family val="1"/>
        <scheme val="major"/>
      </rPr>
      <t>):</t>
    </r>
  </si>
  <si>
    <r>
      <rPr>
        <sz val="11"/>
        <color theme="1"/>
        <rFont val="Cambria"/>
        <family val="1"/>
        <scheme val="major"/>
      </rPr>
      <t>Percent relative combined standard uncertainty</t>
    </r>
    <r>
      <rPr>
        <i/>
        <sz val="11"/>
        <color theme="1"/>
        <rFont val="Cambria"/>
        <family val="1"/>
        <scheme val="major"/>
      </rPr>
      <t xml:space="preserve"> </t>
    </r>
    <r>
      <rPr>
        <sz val="11"/>
        <color theme="1"/>
        <rFont val="Cambria"/>
        <family val="1"/>
        <scheme val="major"/>
      </rPr>
      <t>(%</t>
    </r>
    <r>
      <rPr>
        <vertAlign val="subscript"/>
        <sz val="11"/>
        <color theme="1"/>
        <rFont val="Cambria"/>
        <family val="1"/>
        <scheme val="major"/>
      </rPr>
      <t>rel(c)</t>
    </r>
    <r>
      <rPr>
        <sz val="11"/>
        <color theme="1"/>
        <rFont val="Cambria"/>
        <family val="1"/>
        <scheme val="major"/>
      </rPr>
      <t>):</t>
    </r>
  </si>
  <si>
    <r>
      <t>Coverage factor (</t>
    </r>
    <r>
      <rPr>
        <i/>
        <sz val="11"/>
        <color theme="1"/>
        <rFont val="Cambria"/>
        <family val="1"/>
        <scheme val="major"/>
      </rPr>
      <t>k</t>
    </r>
    <r>
      <rPr>
        <sz val="11"/>
        <color theme="1"/>
        <rFont val="Cambria"/>
        <family val="1"/>
        <scheme val="major"/>
      </rPr>
      <t>):</t>
    </r>
  </si>
  <si>
    <t>IMPORTANT NOTE</t>
  </si>
  <si>
    <t>Calculation Process</t>
  </si>
  <si>
    <t xml:space="preserve">IMPORTANT NOTE: The process is OPERATOR DEPENDENT. Skill and attention to detail is important for </t>
  </si>
  <si>
    <t>producing valid results. If in doubt seek expert advice and/or another operator for validation.</t>
  </si>
  <si>
    <t>I am happy to be consulted for advice.</t>
  </si>
  <si>
    <t>UNCERTAINTY ESTIMATION SPREADSHEETS</t>
  </si>
  <si>
    <t>Phone: (0034) 93 260 75 43, raulr@bellvitgehospital.cat</t>
  </si>
  <si>
    <t>Uncertainty estimation</t>
  </si>
  <si>
    <t>Data Entry</t>
  </si>
  <si>
    <t>1.</t>
  </si>
  <si>
    <t>2.</t>
  </si>
  <si>
    <t>3.</t>
  </si>
  <si>
    <t>Version 1 (Raúl Rigo-Bonnin, (0034) 93 260 75 43, raulr@bellvitgehospital.cat)</t>
  </si>
  <si>
    <t>4.</t>
  </si>
  <si>
    <r>
      <t>Maximum allowable expanded uncertainty (</t>
    </r>
    <r>
      <rPr>
        <b/>
        <i/>
        <sz val="13"/>
        <color indexed="8"/>
        <rFont val="Calibri"/>
        <family val="2"/>
      </rPr>
      <t>U</t>
    </r>
    <r>
      <rPr>
        <b/>
        <vertAlign val="subscript"/>
        <sz val="13"/>
        <color indexed="8"/>
        <rFont val="Calibri"/>
        <family val="2"/>
      </rPr>
      <t>max</t>
    </r>
    <r>
      <rPr>
        <b/>
        <sz val="13"/>
        <color indexed="8"/>
        <rFont val="Calibri"/>
        <family val="2"/>
      </rPr>
      <t>):</t>
    </r>
  </si>
  <si>
    <r>
      <t>Maximum allowable percent relative expanded uncertainty (%</t>
    </r>
    <r>
      <rPr>
        <b/>
        <i/>
        <sz val="13"/>
        <color indexed="8"/>
        <rFont val="Calibri"/>
        <family val="2"/>
      </rPr>
      <t>U</t>
    </r>
    <r>
      <rPr>
        <b/>
        <vertAlign val="subscript"/>
        <sz val="13"/>
        <color indexed="8"/>
        <rFont val="Calibri"/>
        <family val="2"/>
      </rPr>
      <t>rel(max)</t>
    </r>
    <r>
      <rPr>
        <b/>
        <sz val="13"/>
        <color indexed="8"/>
        <rFont val="Calibri"/>
        <family val="2"/>
      </rPr>
      <t>):</t>
    </r>
  </si>
  <si>
    <r>
      <t>Maximum permissible percent relative root mean square of measurement error (%</t>
    </r>
    <r>
      <rPr>
        <b/>
        <sz val="13"/>
        <color indexed="8"/>
        <rFont val="Symbol"/>
        <family val="1"/>
        <charset val="2"/>
      </rPr>
      <t>D</t>
    </r>
    <r>
      <rPr>
        <b/>
        <vertAlign val="subscript"/>
        <sz val="13"/>
        <color indexed="8"/>
        <rFont val="Calibri"/>
        <family val="2"/>
      </rPr>
      <t>rel(max)</t>
    </r>
    <r>
      <rPr>
        <b/>
        <sz val="13"/>
        <color indexed="8"/>
        <rFont val="Calibri"/>
        <family val="2"/>
      </rPr>
      <t>) obtained from RiliBÄK (if applicable):</t>
    </r>
  </si>
  <si>
    <r>
      <t>Maximum allowable coefficient of variation (</t>
    </r>
    <r>
      <rPr>
        <b/>
        <i/>
        <sz val="13"/>
        <color indexed="8"/>
        <rFont val="Calibri"/>
        <family val="2"/>
      </rPr>
      <t>CV</t>
    </r>
    <r>
      <rPr>
        <b/>
        <vertAlign val="subscript"/>
        <sz val="13"/>
        <color indexed="8"/>
        <rFont val="Calibri"/>
        <family val="2"/>
      </rPr>
      <t>max</t>
    </r>
    <r>
      <rPr>
        <b/>
        <sz val="13"/>
        <color indexed="8"/>
        <rFont val="Calibri"/>
        <family val="2"/>
      </rPr>
      <t>):</t>
    </r>
  </si>
  <si>
    <r>
      <t>Maximum allowable percent relative bias (%</t>
    </r>
    <r>
      <rPr>
        <b/>
        <i/>
        <sz val="13"/>
        <color indexed="8"/>
        <rFont val="Calibri"/>
        <family val="2"/>
      </rPr>
      <t>b</t>
    </r>
    <r>
      <rPr>
        <b/>
        <vertAlign val="subscript"/>
        <sz val="13"/>
        <color indexed="8"/>
        <rFont val="Calibri"/>
        <family val="2"/>
      </rPr>
      <t>rel(max)</t>
    </r>
    <r>
      <rPr>
        <b/>
        <sz val="13"/>
        <color indexed="8"/>
        <rFont val="Calibri"/>
        <family val="2"/>
      </rPr>
      <t>):</t>
    </r>
  </si>
  <si>
    <r>
      <rPr>
        <b/>
        <sz val="14"/>
        <color theme="1"/>
        <rFont val="Cambria"/>
        <family val="1"/>
        <scheme val="major"/>
      </rPr>
      <t>Is the percent relative expanded uncertainty obtained acceptable ?</t>
    </r>
    <r>
      <rPr>
        <b/>
        <i/>
        <sz val="14"/>
        <color theme="1"/>
        <rFont val="Cambria"/>
        <family val="1"/>
        <scheme val="major"/>
      </rPr>
      <t xml:space="preserve"> </t>
    </r>
    <r>
      <rPr>
        <b/>
        <sz val="14"/>
        <color theme="1"/>
        <rFont val="Cambria"/>
        <family val="1"/>
        <scheme val="major"/>
      </rPr>
      <t>(%</t>
    </r>
    <r>
      <rPr>
        <b/>
        <i/>
        <sz val="14"/>
        <color theme="1"/>
        <rFont val="Cambria"/>
        <family val="1"/>
        <scheme val="major"/>
      </rPr>
      <t>U</t>
    </r>
    <r>
      <rPr>
        <b/>
        <vertAlign val="subscript"/>
        <sz val="14"/>
        <color theme="1"/>
        <rFont val="Cambria"/>
        <family val="1"/>
        <scheme val="major"/>
      </rPr>
      <t xml:space="preserve">rel </t>
    </r>
    <r>
      <rPr>
        <b/>
        <sz val="14"/>
        <color theme="1"/>
        <rFont val="Symbol"/>
        <family val="1"/>
        <charset val="2"/>
      </rPr>
      <t>£ %</t>
    </r>
    <r>
      <rPr>
        <b/>
        <i/>
        <sz val="14"/>
        <color theme="1"/>
        <rFont val="Cambria"/>
        <family val="1"/>
        <scheme val="major"/>
      </rPr>
      <t>U</t>
    </r>
    <r>
      <rPr>
        <b/>
        <vertAlign val="subscript"/>
        <sz val="14"/>
        <color theme="1"/>
        <rFont val="Cambria"/>
        <family val="1"/>
        <scheme val="major"/>
      </rPr>
      <t>rel(max)</t>
    </r>
    <r>
      <rPr>
        <b/>
        <sz val="14"/>
        <color theme="1"/>
        <rFont val="Cambria"/>
        <family val="1"/>
        <scheme val="major"/>
      </rPr>
      <t>):</t>
    </r>
  </si>
  <si>
    <r>
      <rPr>
        <b/>
        <sz val="14"/>
        <color theme="1"/>
        <rFont val="Cambria"/>
        <family val="1"/>
        <scheme val="major"/>
      </rPr>
      <t>Is the expanded uncertainty obtained acceptable ?</t>
    </r>
    <r>
      <rPr>
        <b/>
        <i/>
        <sz val="14"/>
        <color theme="1"/>
        <rFont val="Cambria"/>
        <family val="1"/>
        <scheme val="major"/>
      </rPr>
      <t xml:space="preserve"> </t>
    </r>
    <r>
      <rPr>
        <b/>
        <sz val="14"/>
        <color theme="1"/>
        <rFont val="Cambria"/>
        <family val="1"/>
        <scheme val="major"/>
      </rPr>
      <t>(</t>
    </r>
    <r>
      <rPr>
        <b/>
        <i/>
        <sz val="14"/>
        <color theme="1"/>
        <rFont val="Cambria"/>
        <family val="1"/>
        <scheme val="major"/>
      </rPr>
      <t>U</t>
    </r>
    <r>
      <rPr>
        <b/>
        <sz val="14"/>
        <color theme="1"/>
        <rFont val="Symbol"/>
        <family val="1"/>
        <charset val="2"/>
      </rPr>
      <t xml:space="preserve">£ </t>
    </r>
    <r>
      <rPr>
        <b/>
        <i/>
        <sz val="14"/>
        <color theme="1"/>
        <rFont val="Cambria"/>
        <family val="1"/>
        <scheme val="major"/>
      </rPr>
      <t>U</t>
    </r>
    <r>
      <rPr>
        <b/>
        <vertAlign val="subscript"/>
        <sz val="14"/>
        <color theme="1"/>
        <rFont val="Cambria"/>
        <family val="1"/>
        <scheme val="major"/>
      </rPr>
      <t>max</t>
    </r>
    <r>
      <rPr>
        <b/>
        <sz val="14"/>
        <color theme="1"/>
        <rFont val="Cambria"/>
        <family val="1"/>
        <scheme val="major"/>
      </rPr>
      <t>):</t>
    </r>
  </si>
  <si>
    <r>
      <rPr>
        <b/>
        <i/>
        <sz val="14"/>
        <color theme="1"/>
        <rFont val="Calibri"/>
        <family val="2"/>
        <scheme val="minor"/>
      </rPr>
      <t>u</t>
    </r>
    <r>
      <rPr>
        <b/>
        <vertAlign val="subscript"/>
        <sz val="14"/>
        <color theme="1"/>
        <rFont val="Cambria"/>
        <family val="1"/>
        <scheme val="major"/>
      </rPr>
      <t xml:space="preserve">c </t>
    </r>
    <r>
      <rPr>
        <b/>
        <sz val="14"/>
        <color theme="1"/>
        <rFont val="Cambria"/>
        <family val="1"/>
        <scheme val="major"/>
      </rPr>
      <t>=</t>
    </r>
  </si>
  <si>
    <r>
      <t>%</t>
    </r>
    <r>
      <rPr>
        <b/>
        <i/>
        <sz val="14"/>
        <color theme="1"/>
        <rFont val="Calibri"/>
        <family val="2"/>
        <scheme val="minor"/>
      </rPr>
      <t>u</t>
    </r>
    <r>
      <rPr>
        <b/>
        <vertAlign val="subscript"/>
        <sz val="14"/>
        <color theme="1"/>
        <rFont val="Cambria"/>
        <family val="1"/>
        <scheme val="major"/>
      </rPr>
      <t xml:space="preserve">rel(c) </t>
    </r>
    <r>
      <rPr>
        <b/>
        <sz val="14"/>
        <color theme="1"/>
        <rFont val="Cambria"/>
        <family val="1"/>
        <scheme val="major"/>
      </rPr>
      <t>=</t>
    </r>
  </si>
  <si>
    <r>
      <t>U</t>
    </r>
    <r>
      <rPr>
        <b/>
        <sz val="14"/>
        <color theme="1"/>
        <rFont val="Calibri"/>
        <family val="2"/>
        <scheme val="minor"/>
      </rPr>
      <t>=</t>
    </r>
  </si>
  <si>
    <r>
      <t>%</t>
    </r>
    <r>
      <rPr>
        <b/>
        <i/>
        <sz val="14"/>
        <color theme="1"/>
        <rFont val="Calibri"/>
        <family val="2"/>
        <scheme val="minor"/>
      </rPr>
      <t>U</t>
    </r>
    <r>
      <rPr>
        <b/>
        <vertAlign val="subscript"/>
        <sz val="14"/>
        <color theme="1"/>
        <rFont val="Cambria"/>
        <family val="1"/>
        <scheme val="major"/>
      </rPr>
      <t xml:space="preserve">rel </t>
    </r>
    <r>
      <rPr>
        <b/>
        <sz val="14"/>
        <color theme="1"/>
        <rFont val="Cambria"/>
        <family val="1"/>
        <scheme val="major"/>
      </rPr>
      <t>=</t>
    </r>
  </si>
  <si>
    <r>
      <t>Measured value studied (</t>
    </r>
    <r>
      <rPr>
        <b/>
        <i/>
        <sz val="14"/>
        <color theme="1"/>
        <rFont val="Cambria"/>
        <family val="1"/>
        <scheme val="major"/>
      </rPr>
      <t>x</t>
    </r>
    <r>
      <rPr>
        <b/>
        <sz val="14"/>
        <color theme="1"/>
        <rFont val="Cambria"/>
        <family val="1"/>
        <scheme val="major"/>
      </rPr>
      <t>) =</t>
    </r>
  </si>
  <si>
    <t xml:space="preserve">These spreadsheets have been developed with all care and attention. It does not come with a guarantee for being error-free in the workings or in the interpretation of the uncertainty calculation. </t>
  </si>
  <si>
    <t>5.</t>
  </si>
  <si>
    <t>Level 1</t>
  </si>
  <si>
    <t>In the spreadsheet "COMBINED &amp; EXPANDED UNCERTAINTY", add the maximum permissible percent relative root mean square of measurement error obtained from RiliBÄK (if it exists) or, failing that, add the maximum allowable coefficient of variation (in %) and the maximum allowable percent relative bias (in %) in their corresponding boxes.</t>
  </si>
  <si>
    <r>
      <t>Expanded uncertainty (in units) provided by the manufacturer (</t>
    </r>
    <r>
      <rPr>
        <i/>
        <sz val="11"/>
        <color theme="1"/>
        <rFont val="Cambria"/>
        <family val="1"/>
        <scheme val="major"/>
      </rPr>
      <t>U</t>
    </r>
    <r>
      <rPr>
        <vertAlign val="subscript"/>
        <sz val="11"/>
        <color theme="1"/>
        <rFont val="Cambria"/>
        <family val="1"/>
        <scheme val="major"/>
      </rPr>
      <t>cal</t>
    </r>
    <r>
      <rPr>
        <sz val="11"/>
        <color theme="1"/>
        <rFont val="Cambria"/>
        <family val="1"/>
        <scheme val="major"/>
      </rPr>
      <t>):</t>
    </r>
  </si>
  <si>
    <r>
      <rPr>
        <sz val="11"/>
        <color theme="1"/>
        <rFont val="Cambria"/>
        <family val="1"/>
        <scheme val="major"/>
      </rPr>
      <t>Bias</t>
    </r>
    <r>
      <rPr>
        <i/>
        <sz val="11"/>
        <color theme="1"/>
        <rFont val="Cambria"/>
        <family val="1"/>
        <scheme val="major"/>
      </rPr>
      <t xml:space="preserve"> </t>
    </r>
    <r>
      <rPr>
        <sz val="11"/>
        <color theme="1"/>
        <rFont val="Cambria"/>
        <family val="1"/>
        <scheme val="major"/>
      </rPr>
      <t>(</t>
    </r>
    <r>
      <rPr>
        <i/>
        <sz val="11"/>
        <color theme="1"/>
        <rFont val="Cambria"/>
        <family val="1"/>
        <scheme val="major"/>
      </rPr>
      <t>b</t>
    </r>
    <r>
      <rPr>
        <sz val="11"/>
        <color theme="1"/>
        <rFont val="Cambria"/>
        <family val="1"/>
        <scheme val="major"/>
      </rPr>
      <t>):</t>
    </r>
  </si>
  <si>
    <t xml:space="preserve">In the spreadsheet "ucal", add the assigned values of the end-user calibrator, the expanded uncertainties (in units) provided by the manufacturer, and the coverage factors used by the manufacturer into their respective boxes. </t>
  </si>
  <si>
    <r>
      <t xml:space="preserve">ENTRIES INTO THE SPREADSHEETS </t>
    </r>
    <r>
      <rPr>
        <b/>
        <sz val="10"/>
        <color indexed="8"/>
        <rFont val="Arial"/>
        <family val="2"/>
      </rPr>
      <t>MUST ONLY BE MADE IN BLUE BOXES</t>
    </r>
  </si>
  <si>
    <t>NOTE: It is important that if the box corresponding to the RiliBAK requirements is not used, it must not contain any value (that is, it must remains empty).</t>
  </si>
  <si>
    <t>Level 2</t>
  </si>
  <si>
    <r>
      <t>The aim is to facilitate clinical laboratories the estimation of measurement uncertainty. This Supplementary material contains five different spreadsheeds. The first three spreadsheets allow to estimate the main measurement uncertainty sources (u</t>
    </r>
    <r>
      <rPr>
        <vertAlign val="subscript"/>
        <sz val="10"/>
        <color indexed="8"/>
        <rFont val="Arial"/>
        <family val="2"/>
      </rPr>
      <t>cal</t>
    </r>
    <r>
      <rPr>
        <sz val="10"/>
        <color indexed="8"/>
        <rFont val="Arial"/>
        <family val="2"/>
      </rPr>
      <t>, u</t>
    </r>
    <r>
      <rPr>
        <vertAlign val="subscript"/>
        <sz val="10"/>
        <color indexed="8"/>
        <rFont val="Arial"/>
        <family val="2"/>
      </rPr>
      <t>Rw</t>
    </r>
    <r>
      <rPr>
        <sz val="10"/>
        <color indexed="8"/>
        <rFont val="Arial"/>
        <family val="2"/>
      </rPr>
      <t xml:space="preserve"> and u</t>
    </r>
    <r>
      <rPr>
        <vertAlign val="subscript"/>
        <sz val="10"/>
        <color indexed="8"/>
        <rFont val="Arial"/>
        <family val="2"/>
      </rPr>
      <t>b</t>
    </r>
    <r>
      <rPr>
        <sz val="10"/>
        <color indexed="8"/>
        <rFont val="Arial"/>
        <family val="2"/>
      </rPr>
      <t>). The fourth have been generated to calculate the combined standard uncertainty as well as the expanded uncertainty, and to know if the values obtained accomplish with the measurement uncertainty requirements previously selected by the laboratory. The fifth describe how to specify the measurand.</t>
    </r>
  </si>
  <si>
    <r>
      <t xml:space="preserve">The measurand can be defined as: </t>
    </r>
    <r>
      <rPr>
        <i/>
        <sz val="12"/>
        <color theme="1"/>
        <rFont val="Times New Roman"/>
        <family val="1"/>
      </rPr>
      <t/>
    </r>
  </si>
  <si>
    <t>Furthermore, the quantity can also be described using the IUPAC-IFCC nomenclature as:</t>
  </si>
  <si>
    <t>Measured values studied (IQC mean values):</t>
  </si>
  <si>
    <t>Measuring system 1:</t>
  </si>
  <si>
    <t>Please bring any errors or questions to the attention of Raúl Rigo-Bonnin</t>
  </si>
  <si>
    <t>Uncertainty related to the assigned value of the end-user calibration material</t>
  </si>
  <si>
    <t>Uncertainty related to the bias using EQAS</t>
  </si>
  <si>
    <t>In the spreadsheet "ub", for every EQAS participation, add the measured values obtained by laboratory and the conventional values assigned by the EQAS manufacturer, into their respective boxes. Also, add the uncertainties associated with the reference value facilitated by the EQAS (in units) in their corresponding boxes. If these uncertainties are not facilitated, add the robust peer-group standard deviations and the number of  peer-group laboratories in their corresponding boxes.</t>
  </si>
  <si>
    <t>NOTE: It is important that if the boxes corresponding to the uncertainty associated with the reference value facilitated by the EQAS manufacturer are not used, they must not contain any value (that is, they must remain empty).</t>
  </si>
  <si>
    <t>concentration of clozapine in serum using EQAS to study the bias</t>
  </si>
  <si>
    <t>SUPPLEMENTARY MATERIAL 4. Uncertainty calculation  for the mass</t>
  </si>
  <si>
    <t>In the spreadshet "ucal", add the biological quantity, measuring system and measurement units into their respective boxes.</t>
  </si>
  <si>
    <t xml:space="preserve">In the spreadsheet "uRw", add the data obtained by your laboratory. That is, for each IQC level, add the IQC mean values, the standard deviations, and the number of IQC values into their respective boxes. </t>
  </si>
  <si>
    <t>Measuring system:</t>
  </si>
  <si>
    <t>nmo/L</t>
  </si>
  <si>
    <t>Acquity® UPLC®-TQD®</t>
  </si>
  <si>
    <r>
      <t xml:space="preserve">The substance concentration (in nmol/L) of clozapine in serum measured according to an </t>
    </r>
    <r>
      <rPr>
        <i/>
        <sz val="12"/>
        <color theme="1"/>
        <rFont val="Arial"/>
        <family val="2"/>
      </rPr>
      <t>in-house</t>
    </r>
    <r>
      <rPr>
        <sz val="12"/>
        <color theme="1"/>
        <rFont val="Arial"/>
        <family val="2"/>
      </rPr>
      <t xml:space="preserve"> measurement procedure </t>
    </r>
  </si>
  <si>
    <r>
      <t>Srm</t>
    </r>
    <r>
      <rPr>
        <sz val="14"/>
        <color theme="1"/>
        <rFont val="Symbol"/>
        <family val="1"/>
        <charset val="2"/>
      </rPr>
      <t>¾</t>
    </r>
    <r>
      <rPr>
        <sz val="14"/>
        <color theme="1"/>
        <rFont val="Arial"/>
        <family val="2"/>
      </rPr>
      <t>Clozapine; subst.c.(USP; Acquity</t>
    </r>
    <r>
      <rPr>
        <vertAlign val="superscript"/>
        <sz val="14"/>
        <color theme="1"/>
        <rFont val="Arial"/>
        <family val="2"/>
      </rPr>
      <t>®</t>
    </r>
    <r>
      <rPr>
        <sz val="14"/>
        <color theme="1"/>
        <rFont val="Arial"/>
        <family val="2"/>
      </rPr>
      <t xml:space="preserve"> UPLC</t>
    </r>
    <r>
      <rPr>
        <vertAlign val="superscript"/>
        <sz val="14"/>
        <color theme="1"/>
        <rFont val="Arial"/>
        <family val="2"/>
      </rPr>
      <t>®</t>
    </r>
    <r>
      <rPr>
        <sz val="14"/>
        <color theme="1"/>
        <rFont val="Arial"/>
        <family val="2"/>
      </rPr>
      <t>-TQD</t>
    </r>
    <r>
      <rPr>
        <vertAlign val="superscript"/>
        <sz val="14"/>
        <color theme="1"/>
        <rFont val="Arial"/>
        <family val="2"/>
      </rPr>
      <t>®</t>
    </r>
    <r>
      <rPr>
        <sz val="14"/>
        <color theme="1"/>
        <rFont val="Arial"/>
        <family val="2"/>
      </rPr>
      <t>)</t>
    </r>
  </si>
  <si>
    <t xml:space="preserve">The results are traceable to assigned values of calibration materials prepared in HUB's lab using a clozapine CRM from </t>
  </si>
  <si>
    <t>United States Phamacopeia (USP)</t>
  </si>
  <si>
    <t>Srm--Clozapine; subst.c.(USP; Acquity® UPLC®-TQD®)</t>
  </si>
  <si>
    <r>
      <t>using an Acquity</t>
    </r>
    <r>
      <rPr>
        <vertAlign val="superscript"/>
        <sz val="12"/>
        <color theme="1"/>
        <rFont val="Arial"/>
        <family val="2"/>
      </rPr>
      <t>®</t>
    </r>
    <r>
      <rPr>
        <sz val="12"/>
        <color theme="1"/>
        <rFont val="Arial"/>
        <family val="2"/>
      </rPr>
      <t xml:space="preserve"> UPLC</t>
    </r>
    <r>
      <rPr>
        <vertAlign val="superscript"/>
        <sz val="12"/>
        <color theme="1"/>
        <rFont val="Arial"/>
        <family val="2"/>
      </rPr>
      <t>®</t>
    </r>
    <r>
      <rPr>
        <sz val="12"/>
        <color theme="1"/>
        <rFont val="Arial"/>
        <family val="2"/>
      </rPr>
      <t>-TQD</t>
    </r>
    <r>
      <rPr>
        <vertAlign val="superscript"/>
        <sz val="12"/>
        <color theme="1"/>
        <rFont val="Arial"/>
        <family val="2"/>
      </rPr>
      <t>®</t>
    </r>
    <r>
      <rPr>
        <sz val="12"/>
        <color theme="1"/>
        <rFont val="Arial"/>
        <family val="2"/>
      </rPr>
      <t xml:space="preserve"> measuring system (Waters, Milford, MA, USA).</t>
    </r>
  </si>
  <si>
    <r>
      <rPr>
        <sz val="11"/>
        <color theme="1"/>
        <rFont val="Cambria"/>
        <family val="1"/>
        <scheme val="major"/>
      </rPr>
      <t xml:space="preserve">Measured value obtained for the EQAS participation </t>
    </r>
    <r>
      <rPr>
        <i/>
        <sz val="11"/>
        <color theme="1"/>
        <rFont val="Cambria"/>
        <family val="1"/>
        <scheme val="major"/>
      </rPr>
      <t xml:space="preserve">i </t>
    </r>
    <r>
      <rPr>
        <sz val="11"/>
        <color theme="1"/>
        <rFont val="Cambria"/>
        <family val="1"/>
        <scheme val="major"/>
      </rPr>
      <t>(</t>
    </r>
    <r>
      <rPr>
        <i/>
        <sz val="11"/>
        <color theme="1"/>
        <rFont val="Cambria"/>
        <family val="1"/>
      </rPr>
      <t>x</t>
    </r>
    <r>
      <rPr>
        <vertAlign val="subscript"/>
        <sz val="11"/>
        <color theme="1"/>
        <rFont val="Cambria"/>
        <family val="1"/>
        <scheme val="major"/>
      </rPr>
      <t>i</t>
    </r>
    <r>
      <rPr>
        <sz val="11"/>
        <color theme="1"/>
        <rFont val="Cambria"/>
        <family val="1"/>
        <scheme val="major"/>
      </rPr>
      <t>):</t>
    </r>
  </si>
  <si>
    <r>
      <rPr>
        <sz val="11"/>
        <color theme="1"/>
        <rFont val="Cambria"/>
        <family val="1"/>
        <scheme val="major"/>
      </rPr>
      <t>Reference value (conventional value) assigned by the EQAS manufacturer in the EQAS participation</t>
    </r>
    <r>
      <rPr>
        <i/>
        <sz val="11"/>
        <color theme="1"/>
        <rFont val="Cambria"/>
        <family val="1"/>
        <scheme val="major"/>
      </rPr>
      <t xml:space="preserve"> i </t>
    </r>
    <r>
      <rPr>
        <sz val="11"/>
        <color theme="1"/>
        <rFont val="Cambria"/>
        <family val="1"/>
        <scheme val="major"/>
      </rPr>
      <t>(</t>
    </r>
    <r>
      <rPr>
        <i/>
        <sz val="11"/>
        <color theme="1"/>
        <rFont val="Symbol"/>
        <family val="1"/>
        <charset val="2"/>
      </rPr>
      <t>m</t>
    </r>
    <r>
      <rPr>
        <vertAlign val="subscript"/>
        <sz val="11"/>
        <color theme="1"/>
        <rFont val="Cambria"/>
        <family val="1"/>
        <scheme val="major"/>
      </rPr>
      <t>i</t>
    </r>
    <r>
      <rPr>
        <sz val="11"/>
        <color theme="1"/>
        <rFont val="Cambria"/>
        <family val="1"/>
        <scheme val="major"/>
      </rPr>
      <t>):</t>
    </r>
  </si>
  <si>
    <r>
      <rPr>
        <sz val="11"/>
        <color theme="1"/>
        <rFont val="Cambria"/>
        <family val="1"/>
        <scheme val="major"/>
      </rPr>
      <t xml:space="preserve">Measurement error obtained in the laboratory for the EQAS participation </t>
    </r>
    <r>
      <rPr>
        <i/>
        <sz val="11"/>
        <color theme="1"/>
        <rFont val="Cambria"/>
        <family val="1"/>
        <scheme val="major"/>
      </rPr>
      <t xml:space="preserve">i </t>
    </r>
    <r>
      <rPr>
        <sz val="11"/>
        <color theme="1"/>
        <rFont val="Cambria"/>
        <family val="1"/>
        <scheme val="major"/>
      </rPr>
      <t>(</t>
    </r>
    <r>
      <rPr>
        <i/>
        <sz val="11"/>
        <color theme="1"/>
        <rFont val="Cambria"/>
        <family val="1"/>
        <scheme val="major"/>
      </rPr>
      <t>e</t>
    </r>
    <r>
      <rPr>
        <vertAlign val="subscript"/>
        <sz val="11"/>
        <color theme="1"/>
        <rFont val="Cambria"/>
        <family val="1"/>
        <scheme val="major"/>
      </rPr>
      <t>i</t>
    </r>
    <r>
      <rPr>
        <sz val="11"/>
        <color theme="1"/>
        <rFont val="Cambria"/>
        <family val="1"/>
        <scheme val="major"/>
      </rPr>
      <t>):</t>
    </r>
  </si>
  <si>
    <r>
      <rPr>
        <sz val="11"/>
        <color rgb="FF002060"/>
        <rFont val="Cambria"/>
        <family val="1"/>
        <scheme val="major"/>
      </rPr>
      <t xml:space="preserve">Uncertainty associated with the reference value facilitated by the EQAS manufacturer for the EQAS participation </t>
    </r>
    <r>
      <rPr>
        <i/>
        <sz val="11"/>
        <color rgb="FF002060"/>
        <rFont val="Cambria"/>
        <family val="1"/>
        <scheme val="major"/>
      </rPr>
      <t xml:space="preserve">i </t>
    </r>
    <r>
      <rPr>
        <sz val="11"/>
        <color rgb="FF002060"/>
        <rFont val="Cambria"/>
        <family val="1"/>
        <scheme val="major"/>
      </rPr>
      <t>(</t>
    </r>
    <r>
      <rPr>
        <i/>
        <sz val="11"/>
        <color rgb="FF002060"/>
        <rFont val="Cambria"/>
        <family val="1"/>
      </rPr>
      <t>u</t>
    </r>
    <r>
      <rPr>
        <vertAlign val="subscript"/>
        <sz val="11"/>
        <color rgb="FF002060"/>
        <rFont val="Symbol"/>
        <family val="1"/>
        <charset val="2"/>
      </rPr>
      <t>m</t>
    </r>
    <r>
      <rPr>
        <vertAlign val="subscript"/>
        <sz val="11"/>
        <color rgb="FF002060"/>
        <rFont val="Cambria"/>
        <family val="1"/>
        <scheme val="major"/>
      </rPr>
      <t>i</t>
    </r>
    <r>
      <rPr>
        <sz val="11"/>
        <color rgb="FF002060"/>
        <rFont val="Cambria"/>
        <family val="1"/>
        <scheme val="major"/>
      </rPr>
      <t xml:space="preserve"> ):</t>
    </r>
  </si>
  <si>
    <r>
      <rPr>
        <sz val="11"/>
        <color theme="1"/>
        <rFont val="Cambria"/>
        <family val="1"/>
        <scheme val="major"/>
      </rPr>
      <t xml:space="preserve">Robust peer-group standard deviation for the EQAS participation </t>
    </r>
    <r>
      <rPr>
        <i/>
        <sz val="11"/>
        <color theme="1"/>
        <rFont val="Cambria"/>
        <family val="1"/>
        <scheme val="major"/>
      </rPr>
      <t xml:space="preserve">i </t>
    </r>
    <r>
      <rPr>
        <sz val="11"/>
        <color theme="1"/>
        <rFont val="Cambria"/>
        <family val="1"/>
        <scheme val="major"/>
      </rPr>
      <t>(</t>
    </r>
    <r>
      <rPr>
        <i/>
        <sz val="11"/>
        <color theme="1"/>
        <rFont val="Cambria"/>
        <family val="1"/>
        <scheme val="major"/>
      </rPr>
      <t>s</t>
    </r>
    <r>
      <rPr>
        <vertAlign val="subscript"/>
        <sz val="11"/>
        <color theme="1"/>
        <rFont val="Cambria"/>
        <family val="1"/>
        <scheme val="major"/>
      </rPr>
      <t>Labs</t>
    </r>
    <r>
      <rPr>
        <i/>
        <vertAlign val="subscript"/>
        <sz val="11"/>
        <color theme="1"/>
        <rFont val="Cambria"/>
        <family val="1"/>
        <scheme val="major"/>
      </rPr>
      <t xml:space="preserve"> </t>
    </r>
    <r>
      <rPr>
        <vertAlign val="subscript"/>
        <sz val="11"/>
        <color theme="1"/>
        <rFont val="Cambria"/>
        <family val="1"/>
        <scheme val="major"/>
      </rPr>
      <t>i</t>
    </r>
    <r>
      <rPr>
        <sz val="11"/>
        <color theme="1"/>
        <rFont val="Cambria"/>
        <family val="1"/>
        <scheme val="major"/>
      </rPr>
      <t>):</t>
    </r>
  </si>
  <si>
    <r>
      <rPr>
        <sz val="11"/>
        <color theme="1"/>
        <rFont val="Cambria"/>
        <family val="1"/>
        <scheme val="major"/>
      </rPr>
      <t xml:space="preserve">Number of peer-group laboratories included in the EQAS participation </t>
    </r>
    <r>
      <rPr>
        <i/>
        <sz val="11"/>
        <color theme="1"/>
        <rFont val="Cambria"/>
        <family val="1"/>
        <scheme val="major"/>
      </rPr>
      <t>i</t>
    </r>
    <r>
      <rPr>
        <sz val="11"/>
        <color theme="1"/>
        <rFont val="Cambria"/>
        <family val="1"/>
        <scheme val="major"/>
      </rPr>
      <t>(</t>
    </r>
    <r>
      <rPr>
        <i/>
        <sz val="11"/>
        <color theme="1"/>
        <rFont val="Cambria"/>
        <family val="1"/>
        <scheme val="major"/>
      </rPr>
      <t>q</t>
    </r>
    <r>
      <rPr>
        <vertAlign val="subscript"/>
        <sz val="11"/>
        <color theme="1"/>
        <rFont val="Cambria"/>
        <family val="1"/>
        <scheme val="major"/>
      </rPr>
      <t>i</t>
    </r>
    <r>
      <rPr>
        <sz val="11"/>
        <color theme="1"/>
        <rFont val="Cambria"/>
        <family val="1"/>
        <scheme val="major"/>
      </rPr>
      <t>):</t>
    </r>
  </si>
  <si>
    <r>
      <rPr>
        <sz val="11"/>
        <color rgb="FF002060"/>
        <rFont val="Cambria"/>
        <family val="1"/>
        <scheme val="major"/>
      </rPr>
      <t xml:space="preserve">Estimated uncertainty associated with the reference value for the EQAS participation </t>
    </r>
    <r>
      <rPr>
        <i/>
        <sz val="11"/>
        <color rgb="FF002060"/>
        <rFont val="Cambria"/>
        <family val="1"/>
        <scheme val="major"/>
      </rPr>
      <t>i</t>
    </r>
    <r>
      <rPr>
        <sz val="11"/>
        <color rgb="FF002060"/>
        <rFont val="Cambria"/>
        <family val="1"/>
        <scheme val="major"/>
      </rPr>
      <t xml:space="preserve"> (</t>
    </r>
    <r>
      <rPr>
        <i/>
        <sz val="11"/>
        <color rgb="FF002060"/>
        <rFont val="Cambria"/>
        <family val="1"/>
      </rPr>
      <t>u</t>
    </r>
    <r>
      <rPr>
        <vertAlign val="subscript"/>
        <sz val="11"/>
        <color rgb="FF002060"/>
        <rFont val="Symbol"/>
        <family val="1"/>
        <charset val="2"/>
      </rPr>
      <t>m</t>
    </r>
    <r>
      <rPr>
        <vertAlign val="subscript"/>
        <sz val="11"/>
        <color rgb="FF002060"/>
        <rFont val="Cambria"/>
        <family val="1"/>
        <scheme val="major"/>
      </rPr>
      <t>1</t>
    </r>
    <r>
      <rPr>
        <sz val="11"/>
        <color rgb="FF002060"/>
        <rFont val="Cambria"/>
        <family val="1"/>
        <scheme val="major"/>
      </rPr>
      <t>):</t>
    </r>
  </si>
  <si>
    <r>
      <rPr>
        <sz val="11"/>
        <color theme="1"/>
        <rFont val="Cambria"/>
        <family val="1"/>
        <scheme val="major"/>
      </rPr>
      <t xml:space="preserve">Uncertainty associated with the reference value for the EQAS participation </t>
    </r>
    <r>
      <rPr>
        <i/>
        <sz val="11"/>
        <color theme="1"/>
        <rFont val="Cambria"/>
        <family val="1"/>
        <scheme val="major"/>
      </rPr>
      <t xml:space="preserve">i </t>
    </r>
    <r>
      <rPr>
        <sz val="11"/>
        <color theme="1"/>
        <rFont val="Cambria"/>
        <family val="1"/>
        <scheme val="major"/>
      </rPr>
      <t>(</t>
    </r>
    <r>
      <rPr>
        <i/>
        <sz val="11"/>
        <color theme="1"/>
        <rFont val="Cambria"/>
        <family val="1"/>
      </rPr>
      <t>u</t>
    </r>
    <r>
      <rPr>
        <vertAlign val="subscript"/>
        <sz val="11"/>
        <color theme="1"/>
        <rFont val="Symbol"/>
        <family val="1"/>
        <charset val="2"/>
      </rPr>
      <t>m1</t>
    </r>
    <r>
      <rPr>
        <sz val="11"/>
        <color theme="1"/>
        <rFont val="Cambria"/>
        <family val="1"/>
        <scheme val="major"/>
      </rPr>
      <t>):</t>
    </r>
  </si>
  <si>
    <r>
      <t>EQAS participation (</t>
    </r>
    <r>
      <rPr>
        <i/>
        <sz val="11"/>
        <color theme="1"/>
        <rFont val="Cambria"/>
        <family val="1"/>
        <scheme val="major"/>
      </rPr>
      <t>n</t>
    </r>
    <r>
      <rPr>
        <vertAlign val="subscript"/>
        <sz val="11"/>
        <color theme="1"/>
        <rFont val="Cambria"/>
        <family val="1"/>
        <scheme val="major"/>
      </rPr>
      <t>i</t>
    </r>
    <r>
      <rPr>
        <sz val="11"/>
        <color theme="1"/>
        <rFont val="Cambria"/>
        <family val="1"/>
        <scheme val="major"/>
      </rPr>
      <t>):</t>
    </r>
  </si>
  <si>
    <t>b</t>
  </si>
  <si>
    <r>
      <rPr>
        <b/>
        <i/>
        <sz val="14"/>
        <color theme="1"/>
        <rFont val="Calibri"/>
        <family val="2"/>
        <scheme val="minor"/>
      </rPr>
      <t>u</t>
    </r>
    <r>
      <rPr>
        <b/>
        <vertAlign val="subscript"/>
        <sz val="14"/>
        <color theme="1"/>
        <rFont val="Cambria"/>
        <family val="1"/>
      </rPr>
      <t>b</t>
    </r>
  </si>
  <si>
    <r>
      <rPr>
        <b/>
        <sz val="12"/>
        <color theme="1"/>
        <rFont val="Cambria"/>
        <family val="1"/>
        <scheme val="major"/>
      </rPr>
      <t>Is the bias significant ?</t>
    </r>
    <r>
      <rPr>
        <b/>
        <i/>
        <sz val="12"/>
        <color theme="1"/>
        <rFont val="Cambria"/>
        <family val="1"/>
        <scheme val="major"/>
      </rPr>
      <t xml:space="preserve"> </t>
    </r>
    <r>
      <rPr>
        <b/>
        <sz val="12"/>
        <color theme="1"/>
        <rFont val="Cambria"/>
        <family val="1"/>
        <scheme val="major"/>
      </rPr>
      <t>(</t>
    </r>
    <r>
      <rPr>
        <b/>
        <sz val="12"/>
        <color theme="1"/>
        <rFont val="Symbol"/>
        <family val="1"/>
        <charset val="2"/>
      </rPr>
      <t>½</t>
    </r>
    <r>
      <rPr>
        <b/>
        <i/>
        <sz val="12"/>
        <color theme="1"/>
        <rFont val="Cambria"/>
        <family val="1"/>
      </rPr>
      <t>b</t>
    </r>
    <r>
      <rPr>
        <b/>
        <sz val="12"/>
        <color theme="1"/>
        <rFont val="Symbol"/>
        <family val="1"/>
        <charset val="2"/>
      </rPr>
      <t xml:space="preserve">½&gt; 2 </t>
    </r>
    <r>
      <rPr>
        <b/>
        <sz val="12"/>
        <color theme="1"/>
        <rFont val="Cambria"/>
        <family val="1"/>
        <scheme val="major"/>
      </rPr>
      <t xml:space="preserve">· </t>
    </r>
    <r>
      <rPr>
        <b/>
        <i/>
        <sz val="12"/>
        <color theme="1"/>
        <rFont val="Cambria"/>
        <family val="1"/>
        <scheme val="major"/>
      </rPr>
      <t>u</t>
    </r>
    <r>
      <rPr>
        <b/>
        <i/>
        <vertAlign val="subscript"/>
        <sz val="12"/>
        <color theme="1"/>
        <rFont val="Cambria"/>
        <family val="1"/>
      </rPr>
      <t>b</t>
    </r>
    <r>
      <rPr>
        <b/>
        <sz val="12"/>
        <color theme="1"/>
        <rFont val="Cambria"/>
        <family val="1"/>
        <scheme val="major"/>
      </rPr>
      <t>):</t>
    </r>
  </si>
  <si>
    <r>
      <rPr>
        <sz val="11"/>
        <color theme="1"/>
        <rFont val="Cambria"/>
        <family val="1"/>
        <scheme val="major"/>
      </rPr>
      <t>Number of IQC values processed for the measuring system (</t>
    </r>
    <r>
      <rPr>
        <i/>
        <sz val="11"/>
        <color theme="1"/>
        <rFont val="Cambria"/>
        <family val="1"/>
        <scheme val="major"/>
      </rPr>
      <t>n</t>
    </r>
    <r>
      <rPr>
        <sz val="11"/>
        <color theme="1"/>
        <rFont val="Cambria"/>
        <family val="1"/>
        <scheme val="major"/>
      </rPr>
      <t>):</t>
    </r>
  </si>
  <si>
    <r>
      <rPr>
        <sz val="11"/>
        <color theme="1"/>
        <rFont val="Cambria"/>
        <family val="1"/>
        <scheme val="major"/>
      </rPr>
      <t>IQC mean value obtained for the measuring system (</t>
    </r>
    <r>
      <rPr>
        <sz val="11"/>
        <color theme="1"/>
        <rFont val="Symbol"/>
        <family val="1"/>
        <charset val="2"/>
      </rPr>
      <t>`</t>
    </r>
    <r>
      <rPr>
        <i/>
        <sz val="11"/>
        <color theme="1"/>
        <rFont val="Cambria"/>
        <family val="1"/>
      </rPr>
      <t>x</t>
    </r>
    <r>
      <rPr>
        <i/>
        <vertAlign val="subscript"/>
        <sz val="11"/>
        <color theme="1"/>
        <rFont val="Cambria"/>
        <family val="1"/>
        <scheme val="major"/>
      </rPr>
      <t xml:space="preserve"> </t>
    </r>
    <r>
      <rPr>
        <sz val="11"/>
        <color theme="1"/>
        <rFont val="Cambria"/>
        <family val="1"/>
        <scheme val="major"/>
      </rPr>
      <t>):</t>
    </r>
  </si>
  <si>
    <r>
      <rPr>
        <sz val="11"/>
        <color theme="1"/>
        <rFont val="Cambria"/>
        <family val="1"/>
        <scheme val="major"/>
      </rPr>
      <t xml:space="preserve">Standard deviation obtained for the measuring system </t>
    </r>
    <r>
      <rPr>
        <sz val="11"/>
        <color theme="1"/>
        <rFont val="Cambria"/>
        <family val="1"/>
        <scheme val="major"/>
      </rPr>
      <t>(</t>
    </r>
    <r>
      <rPr>
        <i/>
        <sz val="11"/>
        <color theme="1"/>
        <rFont val="Cambria"/>
        <family val="1"/>
        <scheme val="major"/>
      </rPr>
      <t>s</t>
    </r>
    <r>
      <rPr>
        <sz val="11"/>
        <color theme="1"/>
        <rFont val="Cambria"/>
        <family val="1"/>
        <scheme val="maj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</si>
</sst>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
  </numFmts>
  <fonts count="55" x14ac:knownFonts="1">
    <font>
      <sz val="11"/>
      <color theme="1"/>
      <name val="Calibri"/>
      <family val="2"/>
      <scheme val="minor"/>
    </font>
    <font>
      <sz val="11"/>
      <color theme="1"/>
      <name val="Cambria"/>
      <family val="1"/>
      <scheme val="major"/>
    </font>
    <font>
      <vertAlign val="subscript"/>
      <sz val="11"/>
      <color theme="1"/>
      <name val="Cambria"/>
      <family val="1"/>
      <scheme val="major"/>
    </font>
    <font>
      <i/>
      <sz val="11"/>
      <color theme="1"/>
      <name val="Cambria"/>
      <family val="1"/>
      <scheme val="major"/>
    </font>
    <font>
      <b/>
      <sz val="12"/>
      <color theme="1"/>
      <name val="Cambria"/>
      <family val="1"/>
      <scheme val="major"/>
    </font>
    <font>
      <b/>
      <i/>
      <sz val="12"/>
      <color theme="1"/>
      <name val="Cambria"/>
      <family val="1"/>
      <scheme val="major"/>
    </font>
    <font>
      <b/>
      <sz val="14"/>
      <color theme="1"/>
      <name val="Calibri"/>
      <family val="2"/>
      <scheme val="minor"/>
    </font>
    <font>
      <b/>
      <i/>
      <sz val="14"/>
      <color theme="1"/>
      <name val="Calibri"/>
      <family val="2"/>
      <scheme val="minor"/>
    </font>
    <font>
      <b/>
      <vertAlign val="subscript"/>
      <sz val="14"/>
      <color theme="1"/>
      <name val="Cambria"/>
      <family val="1"/>
      <scheme val="major"/>
    </font>
    <font>
      <b/>
      <sz val="14"/>
      <color theme="1"/>
      <name val="Cambria"/>
      <family val="1"/>
      <scheme val="major"/>
    </font>
    <font>
      <sz val="11"/>
      <color theme="1"/>
      <name val="Symbol"/>
      <family val="1"/>
      <charset val="2"/>
    </font>
    <font>
      <i/>
      <sz val="11"/>
      <color theme="1"/>
      <name val="Cambria"/>
      <family val="1"/>
    </font>
    <font>
      <i/>
      <vertAlign val="subscript"/>
      <sz val="11"/>
      <color theme="1"/>
      <name val="Cambria"/>
      <family val="1"/>
      <scheme val="major"/>
    </font>
    <font>
      <b/>
      <sz val="13"/>
      <color indexed="8"/>
      <name val="Calibri"/>
      <family val="2"/>
    </font>
    <font>
      <sz val="13"/>
      <name val="Calibri"/>
      <family val="2"/>
    </font>
    <font>
      <sz val="13"/>
      <name val="Calibri"/>
      <family val="2"/>
      <scheme val="minor"/>
    </font>
    <font>
      <sz val="13"/>
      <color theme="1"/>
      <name val="Calibri"/>
      <family val="2"/>
      <scheme val="minor"/>
    </font>
    <font>
      <vertAlign val="subscript"/>
      <sz val="11"/>
      <color theme="1"/>
      <name val="Symbol"/>
      <family val="1"/>
      <charset val="2"/>
    </font>
    <font>
      <vertAlign val="subscript"/>
      <sz val="11"/>
      <color theme="1"/>
      <name val="Cambria"/>
      <family val="1"/>
    </font>
    <font>
      <b/>
      <i/>
      <sz val="14"/>
      <color theme="1"/>
      <name val="Cambria"/>
      <family val="1"/>
      <scheme val="major"/>
    </font>
    <font>
      <b/>
      <sz val="12"/>
      <color theme="1"/>
      <name val="Symbol"/>
      <family val="1"/>
      <charset val="2"/>
    </font>
    <font>
      <b/>
      <sz val="11"/>
      <name val="Arial"/>
      <family val="2"/>
    </font>
    <font>
      <b/>
      <sz val="10"/>
      <name val="Arial"/>
      <family val="2"/>
    </font>
    <font>
      <b/>
      <i/>
      <sz val="10"/>
      <name val="Arial"/>
      <family val="2"/>
    </font>
    <font>
      <sz val="10"/>
      <color indexed="8"/>
      <name val="Arial"/>
      <family val="2"/>
    </font>
    <font>
      <b/>
      <sz val="10"/>
      <color indexed="8"/>
      <name val="Arial"/>
      <family val="2"/>
    </font>
    <font>
      <b/>
      <sz val="14"/>
      <color rgb="FFC00000"/>
      <name val="Calibri"/>
      <family val="2"/>
      <scheme val="minor"/>
    </font>
    <font>
      <b/>
      <vertAlign val="subscript"/>
      <sz val="13"/>
      <color indexed="8"/>
      <name val="Calibri"/>
      <family val="2"/>
    </font>
    <font>
      <b/>
      <i/>
      <sz val="13"/>
      <color indexed="8"/>
      <name val="Calibri"/>
      <family val="2"/>
    </font>
    <font>
      <b/>
      <sz val="13"/>
      <color indexed="8"/>
      <name val="Symbol"/>
      <family val="1"/>
      <charset val="2"/>
    </font>
    <font>
      <b/>
      <sz val="14"/>
      <color theme="1"/>
      <name val="Symbol"/>
      <family val="1"/>
      <charset val="2"/>
    </font>
    <font>
      <b/>
      <sz val="14"/>
      <color rgb="FFC00000"/>
      <name val="Cambria"/>
      <family val="1"/>
      <scheme val="major"/>
    </font>
    <font>
      <b/>
      <sz val="20"/>
      <color rgb="FFFF0000"/>
      <name val="Calibri"/>
      <family val="2"/>
      <scheme val="minor"/>
    </font>
    <font>
      <vertAlign val="subscript"/>
      <sz val="10"/>
      <color indexed="8"/>
      <name val="Arial"/>
      <family val="2"/>
    </font>
    <font>
      <sz val="14"/>
      <color theme="1"/>
      <name val="Calibri"/>
      <family val="2"/>
      <scheme val="minor"/>
    </font>
    <font>
      <sz val="14"/>
      <color theme="1"/>
      <name val="Symbol"/>
      <family val="1"/>
      <charset val="2"/>
    </font>
    <font>
      <b/>
      <sz val="11"/>
      <color theme="1"/>
      <name val="Calibri"/>
      <family val="2"/>
      <scheme val="minor"/>
    </font>
    <font>
      <sz val="10"/>
      <color theme="1"/>
      <name val="Arial"/>
      <family val="2"/>
    </font>
    <font>
      <b/>
      <i/>
      <vertAlign val="subscript"/>
      <sz val="12"/>
      <color theme="1"/>
      <name val="Cambria"/>
      <family val="1"/>
    </font>
    <font>
      <b/>
      <i/>
      <sz val="12"/>
      <color theme="1"/>
      <name val="Cambria"/>
      <family val="1"/>
    </font>
    <font>
      <b/>
      <sz val="16"/>
      <color theme="1"/>
      <name val="Times New Roman"/>
      <family val="1"/>
    </font>
    <font>
      <i/>
      <sz val="12"/>
      <color theme="1"/>
      <name val="Times New Roman"/>
      <family val="1"/>
    </font>
    <font>
      <sz val="12"/>
      <color theme="1"/>
      <name val="Arial"/>
      <family val="2"/>
    </font>
    <font>
      <sz val="14"/>
      <color theme="1"/>
      <name val="Arial"/>
      <family val="2"/>
    </font>
    <font>
      <vertAlign val="superscript"/>
      <sz val="12"/>
      <color theme="1"/>
      <name val="Arial"/>
      <family val="2"/>
    </font>
    <font>
      <i/>
      <sz val="11"/>
      <color theme="1"/>
      <name val="Symbol"/>
      <family val="1"/>
      <charset val="2"/>
    </font>
    <font>
      <i/>
      <sz val="11"/>
      <color rgb="FF002060"/>
      <name val="Cambria"/>
      <family val="1"/>
      <scheme val="major"/>
    </font>
    <font>
      <sz val="11"/>
      <color rgb="FF002060"/>
      <name val="Cambria"/>
      <family val="1"/>
      <scheme val="major"/>
    </font>
    <font>
      <i/>
      <sz val="11"/>
      <color rgb="FF002060"/>
      <name val="Cambria"/>
      <family val="1"/>
    </font>
    <font>
      <vertAlign val="subscript"/>
      <sz val="11"/>
      <color rgb="FF002060"/>
      <name val="Symbol"/>
      <family val="1"/>
      <charset val="2"/>
    </font>
    <font>
      <vertAlign val="subscript"/>
      <sz val="11"/>
      <color rgb="FF002060"/>
      <name val="Cambria"/>
      <family val="1"/>
      <scheme val="major"/>
    </font>
    <font>
      <i/>
      <sz val="14"/>
      <color theme="1"/>
      <name val="Calibri"/>
      <family val="2"/>
    </font>
    <font>
      <b/>
      <vertAlign val="subscript"/>
      <sz val="14"/>
      <color theme="1"/>
      <name val="Cambria"/>
      <family val="1"/>
    </font>
    <font>
      <i/>
      <sz val="12"/>
      <color theme="1"/>
      <name val="Arial"/>
      <family val="2"/>
    </font>
    <font>
      <vertAlign val="superscript"/>
      <sz val="14"/>
      <color theme="1"/>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97">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6" fillId="0" borderId="0" xfId="0" applyFont="1" applyAlignment="1">
      <alignment horizontal="right"/>
    </xf>
    <xf numFmtId="165" fontId="6" fillId="0" borderId="0" xfId="0" applyNumberFormat="1" applyFont="1" applyAlignment="1">
      <alignment horizontal="left"/>
    </xf>
    <xf numFmtId="0" fontId="1" fillId="0" borderId="0" xfId="0" applyFont="1" applyAlignment="1">
      <alignment horizontal="right"/>
    </xf>
    <xf numFmtId="0" fontId="0" fillId="0" borderId="1" xfId="0" applyBorder="1" applyAlignment="1">
      <alignment horizontal="center" vertical="center"/>
    </xf>
    <xf numFmtId="0" fontId="0" fillId="2" borderId="1" xfId="0" applyFont="1" applyFill="1" applyBorder="1" applyAlignment="1">
      <alignment horizontal="center"/>
    </xf>
    <xf numFmtId="0" fontId="1" fillId="0" borderId="0" xfId="0" applyFont="1" applyAlignment="1">
      <alignment horizontal="right" vertical="center"/>
    </xf>
    <xf numFmtId="0" fontId="3" fillId="0" borderId="0" xfId="0" applyFont="1" applyAlignment="1">
      <alignment horizontal="right"/>
    </xf>
    <xf numFmtId="0" fontId="13" fillId="0" borderId="0" xfId="0" applyFont="1" applyAlignment="1">
      <alignment horizontal="right" vertical="center"/>
    </xf>
    <xf numFmtId="0" fontId="15" fillId="0" borderId="0" xfId="0" applyFont="1"/>
    <xf numFmtId="0" fontId="16" fillId="0" borderId="0" xfId="0" applyFont="1"/>
    <xf numFmtId="0" fontId="13" fillId="0" borderId="0" xfId="0" applyFont="1" applyAlignment="1">
      <alignment horizontal="right"/>
    </xf>
    <xf numFmtId="0" fontId="13" fillId="0" borderId="0" xfId="0" applyFont="1" applyBorder="1" applyAlignment="1">
      <alignment horizontal="right"/>
    </xf>
    <xf numFmtId="0" fontId="14" fillId="2" borderId="2" xfId="0" applyFont="1" applyFill="1" applyBorder="1" applyAlignment="1">
      <alignment horizontal="left" vertical="center"/>
    </xf>
    <xf numFmtId="2" fontId="0" fillId="2" borderId="1" xfId="0" applyNumberFormat="1" applyFill="1" applyBorder="1" applyAlignment="1">
      <alignment horizontal="center" vertical="center"/>
    </xf>
    <xf numFmtId="2" fontId="0" fillId="3" borderId="1" xfId="0" applyNumberFormat="1" applyFill="1" applyBorder="1" applyAlignment="1">
      <alignment horizontal="center" vertical="center"/>
    </xf>
    <xf numFmtId="0" fontId="5" fillId="0" borderId="0" xfId="0" applyFont="1" applyAlignment="1">
      <alignment horizontal="right"/>
    </xf>
    <xf numFmtId="0" fontId="6" fillId="0" borderId="0" xfId="0" applyFont="1" applyAlignment="1">
      <alignment horizontal="center" vertical="center"/>
    </xf>
    <xf numFmtId="165" fontId="0" fillId="3" borderId="1" xfId="0" applyNumberFormat="1" applyFill="1" applyBorder="1" applyAlignment="1">
      <alignment horizontal="center" vertical="center"/>
    </xf>
    <xf numFmtId="165" fontId="6" fillId="0" borderId="0" xfId="0" applyNumberFormat="1" applyFont="1" applyAlignment="1">
      <alignment horizontal="center" vertical="center"/>
    </xf>
    <xf numFmtId="2" fontId="6" fillId="0" borderId="0" xfId="0" applyNumberFormat="1" applyFont="1" applyAlignment="1">
      <alignment horizontal="center" vertical="center"/>
    </xf>
    <xf numFmtId="1" fontId="0" fillId="3" borderId="1" xfId="0" applyNumberFormat="1" applyFill="1" applyBorder="1" applyAlignment="1">
      <alignment horizontal="center" vertical="center"/>
    </xf>
    <xf numFmtId="0" fontId="7" fillId="0" borderId="0" xfId="0" applyFont="1" applyAlignment="1">
      <alignment horizontal="right"/>
    </xf>
    <xf numFmtId="0" fontId="21" fillId="0" borderId="0" xfId="0" applyFont="1" applyAlignment="1"/>
    <xf numFmtId="0" fontId="0" fillId="0" borderId="0" xfId="0" applyAlignment="1"/>
    <xf numFmtId="0" fontId="22" fillId="0" borderId="0" xfId="0" applyFont="1" applyAlignment="1"/>
    <xf numFmtId="0" fontId="23" fillId="0" borderId="0" xfId="0" applyFont="1" applyAlignment="1"/>
    <xf numFmtId="0" fontId="24" fillId="0" borderId="0" xfId="0" applyFont="1" applyAlignment="1">
      <alignment vertical="top" wrapText="1"/>
    </xf>
    <xf numFmtId="0" fontId="0" fillId="0" borderId="0" xfId="0" applyAlignment="1">
      <alignment vertical="top" wrapText="1"/>
    </xf>
    <xf numFmtId="0" fontId="25" fillId="0" borderId="0" xfId="0" applyFont="1" applyAlignment="1"/>
    <xf numFmtId="0" fontId="24" fillId="0" borderId="0" xfId="0" applyFont="1" applyAlignment="1"/>
    <xf numFmtId="0" fontId="24" fillId="0" borderId="0" xfId="0" applyFont="1" applyAlignment="1">
      <alignment horizontal="left" vertical="center" wrapText="1"/>
    </xf>
    <xf numFmtId="0" fontId="9" fillId="0" borderId="0" xfId="0" applyFont="1" applyAlignment="1">
      <alignment horizontal="right" vertical="center"/>
    </xf>
    <xf numFmtId="2" fontId="26" fillId="5" borderId="2" xfId="0" applyNumberFormat="1" applyFont="1" applyFill="1" applyBorder="1" applyAlignment="1">
      <alignment horizontal="center" vertical="center"/>
    </xf>
    <xf numFmtId="2" fontId="26" fillId="5" borderId="5" xfId="0" applyNumberFormat="1" applyFont="1" applyFill="1" applyBorder="1" applyAlignment="1">
      <alignment horizontal="center" vertical="center"/>
    </xf>
    <xf numFmtId="2" fontId="26" fillId="5" borderId="7" xfId="0" applyNumberFormat="1" applyFont="1" applyFill="1" applyBorder="1" applyAlignment="1">
      <alignment horizontal="center" vertical="center"/>
    </xf>
    <xf numFmtId="2" fontId="26" fillId="5" borderId="9" xfId="0" applyNumberFormat="1" applyFont="1" applyFill="1" applyBorder="1" applyAlignment="1">
      <alignment horizontal="center" vertical="center"/>
    </xf>
    <xf numFmtId="0" fontId="0" fillId="4" borderId="1" xfId="0" applyFill="1" applyBorder="1" applyAlignment="1"/>
    <xf numFmtId="166" fontId="14" fillId="3" borderId="2" xfId="0" applyNumberFormat="1" applyFont="1" applyFill="1" applyBorder="1" applyAlignment="1">
      <alignment horizontal="left" vertical="center"/>
    </xf>
    <xf numFmtId="0" fontId="19" fillId="0" borderId="0" xfId="0" applyFont="1" applyAlignment="1">
      <alignment horizontal="right"/>
    </xf>
    <xf numFmtId="0" fontId="32" fillId="0" borderId="0" xfId="0" applyFont="1" applyAlignment="1">
      <alignment vertical="center"/>
    </xf>
    <xf numFmtId="0" fontId="6" fillId="5" borderId="3" xfId="0" applyFont="1" applyFill="1" applyBorder="1" applyAlignment="1">
      <alignment horizontal="center" vertical="center"/>
    </xf>
    <xf numFmtId="0" fontId="6" fillId="5" borderId="8" xfId="0" applyFont="1" applyFill="1" applyBorder="1" applyAlignment="1">
      <alignment horizontal="center" vertical="center"/>
    </xf>
    <xf numFmtId="0" fontId="24" fillId="3" borderId="0" xfId="0" applyFont="1" applyFill="1" applyAlignment="1">
      <alignment vertical="top" wrapText="1"/>
    </xf>
    <xf numFmtId="0" fontId="31" fillId="0" borderId="0" xfId="0" applyFont="1" applyAlignment="1">
      <alignment horizontal="center" vertical="center"/>
    </xf>
    <xf numFmtId="0" fontId="31" fillId="0" borderId="0" xfId="0" applyFont="1" applyAlignment="1">
      <alignment horizontal="center" vertical="center"/>
    </xf>
    <xf numFmtId="1" fontId="0" fillId="2" borderId="1" xfId="0" applyNumberFormat="1" applyFill="1" applyBorder="1" applyAlignment="1">
      <alignment horizontal="center" vertical="center"/>
    </xf>
    <xf numFmtId="164" fontId="0" fillId="0" borderId="0" xfId="0" applyNumberFormat="1"/>
    <xf numFmtId="165" fontId="0" fillId="0" borderId="0" xfId="0" applyNumberFormat="1"/>
    <xf numFmtId="0" fontId="37" fillId="0" borderId="0" xfId="0" applyFont="1" applyAlignment="1">
      <alignment wrapText="1"/>
    </xf>
    <xf numFmtId="0" fontId="37" fillId="0" borderId="0" xfId="0" applyFont="1" applyAlignment="1">
      <alignment vertical="top" wrapText="1"/>
    </xf>
    <xf numFmtId="165" fontId="34" fillId="0" borderId="0" xfId="0" applyNumberFormat="1" applyFont="1" applyAlignment="1">
      <alignment horizontal="left"/>
    </xf>
    <xf numFmtId="0" fontId="6" fillId="5" borderId="2" xfId="0" applyFont="1" applyFill="1" applyBorder="1" applyAlignment="1">
      <alignment horizontal="center" vertical="center"/>
    </xf>
    <xf numFmtId="0" fontId="6" fillId="5" borderId="7" xfId="0" applyFont="1" applyFill="1" applyBorder="1" applyAlignment="1">
      <alignment horizontal="center" vertical="center"/>
    </xf>
    <xf numFmtId="0" fontId="43" fillId="0" borderId="0" xfId="0" applyFont="1" applyAlignment="1">
      <alignment vertical="center"/>
    </xf>
    <xf numFmtId="1" fontId="0" fillId="2" borderId="1" xfId="0" applyNumberFormat="1" applyFont="1" applyFill="1" applyBorder="1" applyAlignment="1">
      <alignment horizontal="center"/>
    </xf>
    <xf numFmtId="0" fontId="36" fillId="0" borderId="0" xfId="0" applyFont="1" applyAlignment="1">
      <alignment horizontal="right" vertical="top"/>
    </xf>
    <xf numFmtId="0" fontId="42" fillId="0" borderId="0" xfId="0" applyFont="1" applyAlignment="1">
      <alignment horizontal="left" vertical="center"/>
    </xf>
    <xf numFmtId="0" fontId="40" fillId="0" borderId="0" xfId="0" applyFont="1" applyAlignment="1">
      <alignment horizontal="justify" vertical="center"/>
    </xf>
    <xf numFmtId="0" fontId="41" fillId="0" borderId="0" xfId="0" applyFont="1" applyAlignment="1">
      <alignment horizontal="justify" vertical="center"/>
    </xf>
    <xf numFmtId="0" fontId="42" fillId="0" borderId="0" xfId="0" applyFont="1" applyAlignment="1">
      <alignment vertical="center"/>
    </xf>
    <xf numFmtId="0" fontId="0" fillId="0" borderId="0" xfId="0" applyAlignment="1">
      <alignment vertical="center"/>
    </xf>
    <xf numFmtId="0" fontId="31" fillId="0" borderId="0" xfId="0" applyFont="1" applyAlignment="1">
      <alignment horizontal="center" vertical="center"/>
    </xf>
    <xf numFmtId="0" fontId="14" fillId="3" borderId="6" xfId="0" applyFont="1" applyFill="1" applyBorder="1" applyAlignment="1">
      <alignment horizontal="left" vertical="center"/>
    </xf>
    <xf numFmtId="0" fontId="14" fillId="3" borderId="2" xfId="0" applyFont="1" applyFill="1" applyBorder="1" applyAlignment="1">
      <alignment horizontal="left" vertical="center"/>
    </xf>
    <xf numFmtId="165" fontId="0" fillId="2" borderId="1" xfId="0" applyNumberFormat="1" applyFill="1" applyBorder="1" applyAlignment="1">
      <alignment horizontal="center" vertical="center"/>
    </xf>
    <xf numFmtId="164" fontId="14" fillId="2" borderId="2" xfId="0" applyNumberFormat="1" applyFont="1" applyFill="1" applyBorder="1" applyAlignment="1">
      <alignment horizontal="left" vertical="center"/>
    </xf>
    <xf numFmtId="0" fontId="46" fillId="0" borderId="0" xfId="0" applyFont="1" applyAlignment="1">
      <alignment horizontal="right"/>
    </xf>
    <xf numFmtId="0" fontId="25" fillId="0" borderId="0" xfId="0" applyFont="1" applyAlignment="1">
      <alignment vertical="top" wrapText="1"/>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14" fillId="3" borderId="9" xfId="0" applyFont="1" applyFill="1" applyBorder="1" applyAlignment="1">
      <alignment horizontal="left" vertical="center"/>
    </xf>
    <xf numFmtId="0" fontId="14" fillId="3" borderId="0" xfId="0" applyFont="1" applyFill="1" applyBorder="1" applyAlignment="1">
      <alignment horizontal="left" vertical="center"/>
    </xf>
    <xf numFmtId="0" fontId="14" fillId="3" borderId="3" xfId="0" applyFont="1" applyFill="1" applyBorder="1" applyAlignment="1">
      <alignment vertical="center"/>
    </xf>
    <xf numFmtId="0" fontId="14" fillId="3" borderId="4" xfId="0" applyFont="1" applyFill="1" applyBorder="1" applyAlignment="1">
      <alignment vertical="center"/>
    </xf>
    <xf numFmtId="0" fontId="14" fillId="3" borderId="5" xfId="0" applyFont="1" applyFill="1" applyBorder="1" applyAlignment="1">
      <alignment vertical="center"/>
    </xf>
    <xf numFmtId="0" fontId="15" fillId="0" borderId="5" xfId="0" applyFont="1" applyBorder="1"/>
    <xf numFmtId="0" fontId="51" fillId="0" borderId="0" xfId="0" applyFont="1" applyAlignment="1">
      <alignment horizontal="right"/>
    </xf>
    <xf numFmtId="165" fontId="0" fillId="2" borderId="1" xfId="0" applyNumberFormat="1" applyFont="1" applyFill="1" applyBorder="1" applyAlignment="1">
      <alignment horizontal="center"/>
    </xf>
    <xf numFmtId="1" fontId="14" fillId="3" borderId="7" xfId="0" applyNumberFormat="1" applyFont="1" applyFill="1" applyBorder="1" applyAlignment="1">
      <alignment horizontal="left" vertical="center"/>
    </xf>
    <xf numFmtId="1" fontId="0" fillId="0" borderId="1" xfId="0" applyNumberFormat="1" applyBorder="1" applyAlignment="1">
      <alignment horizontal="center" vertical="center"/>
    </xf>
    <xf numFmtId="1" fontId="6" fillId="5" borderId="2" xfId="0" applyNumberFormat="1" applyFont="1" applyFill="1" applyBorder="1" applyAlignment="1">
      <alignment horizontal="center" vertical="center"/>
    </xf>
    <xf numFmtId="1" fontId="6" fillId="5" borderId="10" xfId="0" applyNumberFormat="1" applyFont="1" applyFill="1" applyBorder="1" applyAlignment="1">
      <alignment horizontal="center" vertical="center"/>
    </xf>
    <xf numFmtId="1" fontId="14" fillId="3" borderId="2" xfId="0" applyNumberFormat="1" applyFont="1" applyFill="1" applyBorder="1" applyAlignment="1">
      <alignment horizontal="left" vertical="center"/>
    </xf>
    <xf numFmtId="166" fontId="0" fillId="3" borderId="1" xfId="0" applyNumberFormat="1" applyFill="1" applyBorder="1" applyAlignment="1">
      <alignment horizontal="center" vertical="center"/>
    </xf>
    <xf numFmtId="0" fontId="31" fillId="0" borderId="0" xfId="0" applyFont="1" applyAlignment="1">
      <alignment horizontal="center" vertical="center"/>
    </xf>
    <xf numFmtId="0" fontId="14" fillId="2" borderId="8" xfId="0" applyFont="1" applyFill="1" applyBorder="1" applyAlignment="1">
      <alignment horizontal="left" vertical="center"/>
    </xf>
    <xf numFmtId="0" fontId="14" fillId="2" borderId="11" xfId="0" applyFont="1" applyFill="1" applyBorder="1" applyAlignment="1">
      <alignment horizontal="left" vertical="center"/>
    </xf>
    <xf numFmtId="0" fontId="14" fillId="2" borderId="9" xfId="0" applyFont="1" applyFill="1" applyBorder="1" applyAlignment="1">
      <alignment horizontal="left" vertical="center"/>
    </xf>
    <xf numFmtId="0" fontId="14" fillId="2" borderId="3" xfId="0" applyFont="1" applyFill="1" applyBorder="1" applyAlignment="1">
      <alignment horizontal="left" vertical="center"/>
    </xf>
    <xf numFmtId="0" fontId="0" fillId="0" borderId="4" xfId="0" applyBorder="1"/>
    <xf numFmtId="0" fontId="0" fillId="0" borderId="5" xfId="0" applyBorder="1"/>
    <xf numFmtId="0" fontId="14" fillId="3" borderId="3" xfId="0" applyFont="1" applyFill="1" applyBorder="1" applyAlignment="1">
      <alignment horizontal="left" vertical="center"/>
    </xf>
    <xf numFmtId="0" fontId="14" fillId="3" borderId="4" xfId="0" applyFont="1" applyFill="1" applyBorder="1" applyAlignment="1">
      <alignment horizontal="left" vertical="center"/>
    </xf>
    <xf numFmtId="0" fontId="14" fillId="3" borderId="5"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tabSelected="1" zoomScale="80" zoomScaleNormal="80" zoomScaleSheetLayoutView="100" workbookViewId="0"/>
  </sheetViews>
  <sheetFormatPr defaultColWidth="11.42578125" defaultRowHeight="15" x14ac:dyDescent="0.25"/>
  <cols>
    <col min="2" max="2" width="77.140625" bestFit="1" customWidth="1"/>
  </cols>
  <sheetData>
    <row r="2" spans="1:2" ht="26.25" x14ac:dyDescent="0.25">
      <c r="A2" s="42" t="s">
        <v>64</v>
      </c>
      <c r="B2" s="42"/>
    </row>
    <row r="3" spans="1:2" ht="26.25" x14ac:dyDescent="0.25">
      <c r="A3" s="42" t="s">
        <v>63</v>
      </c>
    </row>
    <row r="4" spans="1:2" ht="26.25" x14ac:dyDescent="0.25">
      <c r="A4" s="42"/>
    </row>
    <row r="5" spans="1:2" x14ac:dyDescent="0.25">
      <c r="A5" s="25" t="s">
        <v>22</v>
      </c>
      <c r="B5" s="26"/>
    </row>
    <row r="6" spans="1:2" x14ac:dyDescent="0.25">
      <c r="A6" s="27" t="s">
        <v>29</v>
      </c>
      <c r="B6" s="26"/>
    </row>
    <row r="7" spans="1:2" x14ac:dyDescent="0.25">
      <c r="A7" s="28"/>
      <c r="B7" s="26"/>
    </row>
    <row r="8" spans="1:2" x14ac:dyDescent="0.25">
      <c r="A8" s="28" t="s">
        <v>17</v>
      </c>
      <c r="B8" s="26"/>
    </row>
    <row r="9" spans="1:2" ht="38.25" x14ac:dyDescent="0.25">
      <c r="A9" s="27"/>
      <c r="B9" s="29" t="s">
        <v>43</v>
      </c>
    </row>
    <row r="10" spans="1:2" x14ac:dyDescent="0.25">
      <c r="A10" s="27"/>
      <c r="B10" s="29"/>
    </row>
    <row r="11" spans="1:2" x14ac:dyDescent="0.25">
      <c r="A11" s="27" t="s">
        <v>58</v>
      </c>
      <c r="B11" s="30"/>
    </row>
    <row r="12" spans="1:2" x14ac:dyDescent="0.25">
      <c r="A12" s="26"/>
      <c r="B12" s="52" t="s">
        <v>23</v>
      </c>
    </row>
    <row r="13" spans="1:2" x14ac:dyDescent="0.25">
      <c r="A13" s="26"/>
      <c r="B13" s="30"/>
    </row>
    <row r="14" spans="1:2" x14ac:dyDescent="0.25">
      <c r="A14" s="31" t="s">
        <v>24</v>
      </c>
      <c r="B14" s="30"/>
    </row>
    <row r="15" spans="1:2" ht="95.25" x14ac:dyDescent="0.25">
      <c r="A15" s="26"/>
      <c r="B15" s="45" t="s">
        <v>53</v>
      </c>
    </row>
    <row r="16" spans="1:2" x14ac:dyDescent="0.25">
      <c r="A16" s="26"/>
      <c r="B16" s="30"/>
    </row>
    <row r="17" spans="1:5" x14ac:dyDescent="0.25">
      <c r="A17" s="27" t="s">
        <v>18</v>
      </c>
      <c r="B17" s="26"/>
    </row>
    <row r="18" spans="1:5" x14ac:dyDescent="0.25">
      <c r="A18" s="32" t="s">
        <v>19</v>
      </c>
      <c r="B18" s="26"/>
    </row>
    <row r="19" spans="1:5" x14ac:dyDescent="0.25">
      <c r="A19" s="26"/>
      <c r="B19" s="32" t="s">
        <v>20</v>
      </c>
    </row>
    <row r="20" spans="1:5" x14ac:dyDescent="0.25">
      <c r="A20" s="26"/>
      <c r="B20" s="32" t="s">
        <v>21</v>
      </c>
    </row>
    <row r="21" spans="1:5" x14ac:dyDescent="0.25">
      <c r="A21" s="26"/>
      <c r="B21" s="30"/>
    </row>
    <row r="22" spans="1:5" x14ac:dyDescent="0.25">
      <c r="A22" s="32" t="s">
        <v>25</v>
      </c>
      <c r="B22" s="30"/>
    </row>
    <row r="23" spans="1:5" x14ac:dyDescent="0.25">
      <c r="A23" s="39"/>
      <c r="B23" s="33" t="s">
        <v>50</v>
      </c>
    </row>
    <row r="24" spans="1:5" x14ac:dyDescent="0.25">
      <c r="B24" s="33"/>
    </row>
    <row r="25" spans="1:5" ht="26.25" x14ac:dyDescent="0.25">
      <c r="A25" s="58" t="s">
        <v>26</v>
      </c>
      <c r="B25" s="51" t="s">
        <v>65</v>
      </c>
    </row>
    <row r="26" spans="1:5" ht="39" x14ac:dyDescent="0.25">
      <c r="A26" s="58" t="s">
        <v>27</v>
      </c>
      <c r="B26" s="51" t="s">
        <v>49</v>
      </c>
    </row>
    <row r="27" spans="1:5" ht="39" x14ac:dyDescent="0.25">
      <c r="A27" s="58" t="s">
        <v>28</v>
      </c>
      <c r="B27" s="51" t="s">
        <v>66</v>
      </c>
    </row>
    <row r="28" spans="1:5" ht="76.5" x14ac:dyDescent="0.25">
      <c r="A28" s="58" t="s">
        <v>30</v>
      </c>
      <c r="B28" s="29" t="s">
        <v>61</v>
      </c>
      <c r="E28" s="9"/>
    </row>
    <row r="29" spans="1:5" ht="38.25" x14ac:dyDescent="0.25">
      <c r="A29" s="58"/>
      <c r="B29" s="70" t="s">
        <v>62</v>
      </c>
      <c r="E29" s="9"/>
    </row>
    <row r="30" spans="1:5" ht="51.75" x14ac:dyDescent="0.25">
      <c r="A30" s="58" t="s">
        <v>44</v>
      </c>
      <c r="B30" s="51" t="s">
        <v>46</v>
      </c>
      <c r="E30" s="9"/>
    </row>
    <row r="31" spans="1:5" ht="25.5" x14ac:dyDescent="0.25">
      <c r="B31" s="70" t="s">
        <v>51</v>
      </c>
      <c r="E31" s="9"/>
    </row>
  </sheetData>
  <pageMargins left="0.7" right="0.7" top="0.75" bottom="0.75" header="0.3" footer="0.3"/>
  <pageSetup paperSize="9" orientation="landscape" r:id="rId1"/>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80" zoomScaleNormal="80" workbookViewId="0"/>
  </sheetViews>
  <sheetFormatPr defaultColWidth="11.42578125" defaultRowHeight="15" x14ac:dyDescent="0.25"/>
  <cols>
    <col min="1" max="1" width="90.7109375" bestFit="1" customWidth="1"/>
    <col min="2" max="2" width="13.42578125" bestFit="1" customWidth="1"/>
  </cols>
  <sheetData>
    <row r="1" spans="1:11" ht="15.75" thickBot="1" x14ac:dyDescent="0.3"/>
    <row r="2" spans="1:11" ht="18" thickBot="1" x14ac:dyDescent="0.35">
      <c r="A2" s="10" t="s">
        <v>0</v>
      </c>
      <c r="B2" s="91" t="s">
        <v>74</v>
      </c>
      <c r="C2" s="92"/>
      <c r="D2" s="92"/>
      <c r="E2" s="92"/>
      <c r="F2" s="92"/>
      <c r="G2" s="93"/>
      <c r="H2" s="11"/>
      <c r="I2" s="11"/>
      <c r="J2" s="11"/>
      <c r="K2" s="12"/>
    </row>
    <row r="3" spans="1:11" ht="18" thickBot="1" x14ac:dyDescent="0.35">
      <c r="A3" s="13" t="s">
        <v>67</v>
      </c>
      <c r="B3" s="88" t="s">
        <v>69</v>
      </c>
      <c r="C3" s="89"/>
      <c r="D3" s="89"/>
      <c r="E3" s="90"/>
      <c r="F3" s="11"/>
      <c r="G3" s="11"/>
      <c r="H3" s="11"/>
      <c r="I3" s="11"/>
      <c r="J3" s="11"/>
      <c r="K3" s="12"/>
    </row>
    <row r="4" spans="1:11" ht="18" thickBot="1" x14ac:dyDescent="0.35">
      <c r="A4" s="14" t="s">
        <v>56</v>
      </c>
      <c r="B4" s="81">
        <f>B9</f>
        <v>618</v>
      </c>
      <c r="C4" s="81">
        <f>B17</f>
        <v>1689</v>
      </c>
      <c r="D4" s="11"/>
      <c r="E4" s="11"/>
      <c r="F4" s="11"/>
      <c r="G4" s="11"/>
      <c r="H4" s="11"/>
      <c r="I4" s="11"/>
      <c r="J4" s="11"/>
      <c r="K4" s="12"/>
    </row>
    <row r="5" spans="1:11" ht="18" thickBot="1" x14ac:dyDescent="0.35">
      <c r="A5" s="14" t="s">
        <v>1</v>
      </c>
      <c r="B5" s="15" t="s">
        <v>68</v>
      </c>
      <c r="C5" s="11"/>
      <c r="D5" s="11"/>
      <c r="E5" s="11"/>
      <c r="F5" s="11"/>
      <c r="G5" s="11"/>
      <c r="H5" s="11"/>
      <c r="I5" s="11"/>
      <c r="J5" s="11"/>
      <c r="K5" s="12"/>
    </row>
    <row r="7" spans="1:11" ht="15" customHeight="1" x14ac:dyDescent="0.25">
      <c r="A7" s="87" t="s">
        <v>59</v>
      </c>
      <c r="B7" s="87"/>
      <c r="C7" s="87"/>
      <c r="D7" s="87"/>
      <c r="E7" s="87"/>
      <c r="F7" s="87"/>
      <c r="G7" s="87"/>
      <c r="H7" s="87"/>
      <c r="I7" s="87"/>
    </row>
    <row r="9" spans="1:11" x14ac:dyDescent="0.25">
      <c r="A9" s="8" t="s">
        <v>7</v>
      </c>
      <c r="B9" s="82">
        <f>uRw!B10</f>
        <v>618</v>
      </c>
      <c r="C9" s="1"/>
      <c r="D9" s="1"/>
    </row>
    <row r="10" spans="1:11" ht="17.25" x14ac:dyDescent="0.25">
      <c r="A10" s="8" t="s">
        <v>6</v>
      </c>
      <c r="B10" s="57">
        <v>750</v>
      </c>
      <c r="C10" s="1"/>
      <c r="D10" s="1"/>
    </row>
    <row r="11" spans="1:11" ht="17.25" x14ac:dyDescent="0.25">
      <c r="A11" s="8" t="s">
        <v>47</v>
      </c>
      <c r="B11" s="80">
        <v>32.497199999999999</v>
      </c>
      <c r="C11" s="50"/>
    </row>
    <row r="12" spans="1:11" x14ac:dyDescent="0.25">
      <c r="A12" s="8" t="s">
        <v>5</v>
      </c>
      <c r="B12" s="57">
        <v>2</v>
      </c>
    </row>
    <row r="14" spans="1:11" ht="21" x14ac:dyDescent="0.35">
      <c r="A14" s="3" t="s">
        <v>2</v>
      </c>
      <c r="B14" s="4">
        <f>B11/2</f>
        <v>16.2486</v>
      </c>
    </row>
    <row r="15" spans="1:11" ht="18.75" x14ac:dyDescent="0.3">
      <c r="A15" s="3"/>
      <c r="B15" s="4"/>
    </row>
    <row r="16" spans="1:11" x14ac:dyDescent="0.25">
      <c r="A16" s="8"/>
      <c r="B16" s="1"/>
      <c r="C16" s="1"/>
      <c r="D16" s="1"/>
    </row>
    <row r="17" spans="1:4" x14ac:dyDescent="0.25">
      <c r="A17" s="8" t="s">
        <v>7</v>
      </c>
      <c r="B17" s="82">
        <f>uRw!B19</f>
        <v>1689</v>
      </c>
      <c r="C17" s="1"/>
      <c r="D17" s="1"/>
    </row>
    <row r="18" spans="1:4" ht="17.25" x14ac:dyDescent="0.25">
      <c r="A18" s="8" t="s">
        <v>6</v>
      </c>
      <c r="B18" s="57">
        <v>1500</v>
      </c>
      <c r="C18" s="1"/>
      <c r="D18" s="1"/>
    </row>
    <row r="19" spans="1:4" ht="17.25" x14ac:dyDescent="0.25">
      <c r="A19" s="8" t="s">
        <v>47</v>
      </c>
      <c r="B19" s="80">
        <v>57.375</v>
      </c>
    </row>
    <row r="20" spans="1:4" x14ac:dyDescent="0.25">
      <c r="A20" s="8" t="s">
        <v>5</v>
      </c>
      <c r="B20" s="7">
        <v>2</v>
      </c>
    </row>
    <row r="22" spans="1:4" ht="21" x14ac:dyDescent="0.35">
      <c r="A22" s="3" t="s">
        <v>2</v>
      </c>
      <c r="B22" s="4">
        <f>B19/2</f>
        <v>28.6875</v>
      </c>
    </row>
  </sheetData>
  <mergeCells count="3">
    <mergeCell ref="A7:I7"/>
    <mergeCell ref="B3:E3"/>
    <mergeCell ref="B2:G2"/>
  </mergeCells>
  <pageMargins left="0.7" right="0.7" top="0.75" bottom="0.75" header="0.3" footer="0.3"/>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80" zoomScaleNormal="80" zoomScaleSheetLayoutView="80" workbookViewId="0"/>
  </sheetViews>
  <sheetFormatPr defaultColWidth="11.42578125" defaultRowHeight="15" x14ac:dyDescent="0.25"/>
  <cols>
    <col min="1" max="1" width="100" bestFit="1" customWidth="1"/>
    <col min="2" max="2" width="21.7109375" bestFit="1" customWidth="1"/>
    <col min="3" max="4" width="18.85546875" bestFit="1" customWidth="1"/>
  </cols>
  <sheetData>
    <row r="1" spans="1:10" ht="15.75" thickBot="1" x14ac:dyDescent="0.3"/>
    <row r="2" spans="1:10" ht="18" thickBot="1" x14ac:dyDescent="0.35">
      <c r="A2" s="10" t="s">
        <v>0</v>
      </c>
      <c r="B2" s="94" t="str">
        <f>ucal!B2</f>
        <v>Srm--Clozapine; subst.c.(USP; Acquity® UPLC®-TQD®)</v>
      </c>
      <c r="C2" s="95"/>
      <c r="D2" s="96"/>
      <c r="E2" s="11"/>
      <c r="F2" s="11"/>
      <c r="G2" s="11"/>
      <c r="H2" s="12"/>
    </row>
    <row r="3" spans="1:10" ht="18" thickBot="1" x14ac:dyDescent="0.35">
      <c r="A3" s="13" t="s">
        <v>57</v>
      </c>
      <c r="B3" s="94" t="str">
        <f>ucal!B3</f>
        <v>Acquity® UPLC®-TQD®</v>
      </c>
      <c r="C3" s="96"/>
      <c r="D3" s="65"/>
      <c r="E3" s="11"/>
      <c r="F3" s="11"/>
      <c r="G3" s="11"/>
      <c r="H3" s="11"/>
      <c r="I3" s="11"/>
      <c r="J3" s="12"/>
    </row>
    <row r="4" spans="1:10" ht="18" thickBot="1" x14ac:dyDescent="0.35">
      <c r="A4" s="14" t="s">
        <v>9</v>
      </c>
      <c r="B4" s="81">
        <f>B10</f>
        <v>618</v>
      </c>
      <c r="C4" s="81">
        <f>B19</f>
        <v>1689</v>
      </c>
      <c r="D4" s="11"/>
      <c r="E4" s="11"/>
      <c r="F4" s="11"/>
      <c r="G4" s="11"/>
      <c r="H4" s="12"/>
    </row>
    <row r="5" spans="1:10" ht="18" thickBot="1" x14ac:dyDescent="0.35">
      <c r="A5" s="14" t="s">
        <v>1</v>
      </c>
      <c r="B5" s="66" t="str">
        <f>ucal!B5</f>
        <v>nmo/L</v>
      </c>
      <c r="C5" s="11"/>
      <c r="D5" s="11"/>
      <c r="E5" s="11"/>
      <c r="F5" s="11"/>
      <c r="G5" s="11"/>
      <c r="H5" s="12"/>
    </row>
    <row r="7" spans="1:10" ht="15" customHeight="1" x14ac:dyDescent="0.25">
      <c r="A7" s="87" t="s">
        <v>3</v>
      </c>
      <c r="B7" s="87"/>
      <c r="C7" s="87"/>
      <c r="D7" s="87"/>
      <c r="E7" s="87"/>
      <c r="F7" s="87"/>
    </row>
    <row r="8" spans="1:10" ht="15" customHeight="1" x14ac:dyDescent="0.25">
      <c r="A8" s="46"/>
      <c r="B8" s="46"/>
      <c r="C8" s="46"/>
      <c r="D8" s="46"/>
      <c r="E8" s="46"/>
      <c r="F8" s="46"/>
    </row>
    <row r="9" spans="1:10" x14ac:dyDescent="0.25">
      <c r="B9" s="1" t="s">
        <v>45</v>
      </c>
    </row>
    <row r="10" spans="1:10" x14ac:dyDescent="0.25">
      <c r="A10" s="8" t="s">
        <v>7</v>
      </c>
      <c r="B10" s="82">
        <f>B11</f>
        <v>618</v>
      </c>
      <c r="C10" s="1"/>
      <c r="D10" s="1"/>
    </row>
    <row r="11" spans="1:10" ht="17.25" x14ac:dyDescent="0.3">
      <c r="A11" s="9" t="s">
        <v>89</v>
      </c>
      <c r="B11" s="48">
        <v>618</v>
      </c>
    </row>
    <row r="12" spans="1:10" x14ac:dyDescent="0.25">
      <c r="A12" s="9" t="s">
        <v>90</v>
      </c>
      <c r="B12" s="67">
        <v>28.0565</v>
      </c>
    </row>
    <row r="13" spans="1:10" x14ac:dyDescent="0.25">
      <c r="A13" s="9" t="s">
        <v>88</v>
      </c>
      <c r="B13" s="2">
        <v>131</v>
      </c>
    </row>
    <row r="15" spans="1:10" ht="21" x14ac:dyDescent="0.35">
      <c r="A15" s="3" t="s">
        <v>4</v>
      </c>
      <c r="B15" s="4">
        <f>B12</f>
        <v>28.0565</v>
      </c>
    </row>
    <row r="18" spans="1:4" x14ac:dyDescent="0.25">
      <c r="B18" s="1" t="s">
        <v>52</v>
      </c>
    </row>
    <row r="19" spans="1:4" x14ac:dyDescent="0.25">
      <c r="A19" s="8" t="s">
        <v>7</v>
      </c>
      <c r="B19" s="82">
        <f>B20</f>
        <v>1689</v>
      </c>
      <c r="C19" s="1"/>
      <c r="D19" s="1"/>
    </row>
    <row r="20" spans="1:4" ht="17.25" x14ac:dyDescent="0.3">
      <c r="A20" s="9" t="s">
        <v>89</v>
      </c>
      <c r="B20" s="48">
        <v>1689</v>
      </c>
    </row>
    <row r="21" spans="1:4" x14ac:dyDescent="0.25">
      <c r="A21" s="9" t="s">
        <v>90</v>
      </c>
      <c r="B21" s="67">
        <v>36.828299999999999</v>
      </c>
    </row>
    <row r="22" spans="1:4" x14ac:dyDescent="0.25">
      <c r="A22" s="9" t="s">
        <v>88</v>
      </c>
      <c r="B22" s="2">
        <v>131</v>
      </c>
    </row>
    <row r="24" spans="1:4" ht="21" x14ac:dyDescent="0.35">
      <c r="A24" s="3" t="s">
        <v>4</v>
      </c>
      <c r="B24" s="4">
        <f>B21</f>
        <v>36.828299999999999</v>
      </c>
    </row>
  </sheetData>
  <mergeCells count="3">
    <mergeCell ref="B2:D2"/>
    <mergeCell ref="A7:F7"/>
    <mergeCell ref="B3:C3"/>
  </mergeCells>
  <pageMargins left="0.7" right="0.7"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80" zoomScaleNormal="80" zoomScaleSheetLayoutView="70" workbookViewId="0">
      <selection activeCell="B2" sqref="B2:F2"/>
    </sheetView>
  </sheetViews>
  <sheetFormatPr defaultColWidth="11.42578125" defaultRowHeight="15" x14ac:dyDescent="0.25"/>
  <cols>
    <col min="1" max="1" width="112.28515625" customWidth="1"/>
    <col min="2" max="2" width="12.42578125" customWidth="1"/>
    <col min="3" max="5" width="10.7109375" customWidth="1"/>
    <col min="7" max="7" width="10.7109375" customWidth="1"/>
    <col min="9" max="9" width="10.7109375" customWidth="1"/>
    <col min="11" max="11" width="10.7109375" customWidth="1"/>
  </cols>
  <sheetData>
    <row r="1" spans="1:15" ht="15.75" thickBot="1" x14ac:dyDescent="0.3"/>
    <row r="2" spans="1:15" ht="18" thickBot="1" x14ac:dyDescent="0.35">
      <c r="A2" s="10" t="s">
        <v>0</v>
      </c>
      <c r="B2" s="94" t="str">
        <f>ucal!B2</f>
        <v>Srm--Clozapine; subst.c.(USP; Acquity® UPLC®-TQD®)</v>
      </c>
      <c r="C2" s="95"/>
      <c r="D2" s="95"/>
      <c r="E2" s="95"/>
      <c r="F2" s="96"/>
      <c r="G2" s="11"/>
      <c r="H2" s="11"/>
      <c r="I2" s="11"/>
      <c r="J2" s="11"/>
      <c r="K2" s="11"/>
      <c r="L2" s="11"/>
      <c r="M2" s="12"/>
    </row>
    <row r="3" spans="1:15" ht="18" thickBot="1" x14ac:dyDescent="0.35">
      <c r="A3" s="13" t="s">
        <v>67</v>
      </c>
      <c r="B3" s="94" t="str">
        <f>ucal!B3</f>
        <v>Acquity® UPLC®-TQD®</v>
      </c>
      <c r="C3" s="95"/>
      <c r="D3" s="96"/>
      <c r="E3" s="11"/>
      <c r="F3" s="11"/>
      <c r="G3" s="11"/>
      <c r="H3" s="11"/>
      <c r="I3" s="11"/>
      <c r="J3" s="11"/>
      <c r="K3" s="11"/>
      <c r="L3" s="11"/>
      <c r="M3" s="11"/>
      <c r="N3" s="11"/>
      <c r="O3" s="12"/>
    </row>
    <row r="4" spans="1:15" ht="18" thickBot="1" x14ac:dyDescent="0.35">
      <c r="A4" s="14" t="s">
        <v>1</v>
      </c>
      <c r="B4" s="71" t="str">
        <f>ucal!B5</f>
        <v>nmo/L</v>
      </c>
      <c r="C4" s="11"/>
      <c r="D4" s="11"/>
      <c r="E4" s="11"/>
      <c r="F4" s="11"/>
      <c r="G4" s="11"/>
      <c r="H4" s="11"/>
      <c r="I4" s="11"/>
      <c r="J4" s="11"/>
      <c r="K4" s="11"/>
      <c r="L4" s="11"/>
      <c r="M4" s="12"/>
    </row>
    <row r="6" spans="1:15" ht="18" x14ac:dyDescent="0.25">
      <c r="A6" s="87" t="s">
        <v>60</v>
      </c>
      <c r="B6" s="87"/>
      <c r="C6" s="87"/>
      <c r="D6" s="87"/>
      <c r="E6" s="87"/>
      <c r="F6" s="87"/>
      <c r="G6" s="87"/>
      <c r="H6" s="64"/>
      <c r="I6" s="64"/>
      <c r="J6" s="64"/>
      <c r="K6" s="64"/>
    </row>
    <row r="7" spans="1:15" ht="18" x14ac:dyDescent="0.25">
      <c r="A7" s="47"/>
      <c r="B7" s="47"/>
      <c r="C7" s="47"/>
      <c r="D7" s="47"/>
      <c r="E7" s="47"/>
      <c r="F7" s="47"/>
      <c r="G7" s="47"/>
      <c r="H7" s="64"/>
      <c r="I7" s="64"/>
      <c r="J7" s="64"/>
      <c r="K7" s="64"/>
    </row>
    <row r="8" spans="1:15" x14ac:dyDescent="0.25">
      <c r="B8" s="1"/>
    </row>
    <row r="9" spans="1:15" ht="17.25" x14ac:dyDescent="0.3">
      <c r="A9" s="5" t="s">
        <v>84</v>
      </c>
      <c r="B9" s="6">
        <v>1</v>
      </c>
      <c r="C9" s="6">
        <v>2</v>
      </c>
      <c r="D9" s="6">
        <v>3</v>
      </c>
      <c r="E9" s="6">
        <v>4</v>
      </c>
      <c r="F9" s="6">
        <v>5</v>
      </c>
      <c r="G9" s="6">
        <v>6</v>
      </c>
      <c r="H9" s="6">
        <v>7</v>
      </c>
      <c r="I9" s="6">
        <v>8</v>
      </c>
      <c r="J9" s="6">
        <v>9</v>
      </c>
      <c r="K9" s="6">
        <v>10</v>
      </c>
    </row>
    <row r="10" spans="1:15" ht="17.25" x14ac:dyDescent="0.3">
      <c r="A10" s="9" t="s">
        <v>76</v>
      </c>
      <c r="B10" s="48">
        <v>408</v>
      </c>
      <c r="C10" s="48">
        <v>291</v>
      </c>
      <c r="D10" s="48">
        <v>216</v>
      </c>
      <c r="E10" s="48">
        <v>918</v>
      </c>
      <c r="F10" s="48">
        <v>516</v>
      </c>
      <c r="G10" s="48">
        <v>589</v>
      </c>
      <c r="H10" s="48">
        <v>2533</v>
      </c>
      <c r="I10" s="48">
        <v>1750</v>
      </c>
      <c r="J10" s="48">
        <v>715</v>
      </c>
      <c r="K10" s="48">
        <v>575</v>
      </c>
    </row>
    <row r="11" spans="1:15" ht="17.25" x14ac:dyDescent="0.3">
      <c r="A11" s="9" t="s">
        <v>77</v>
      </c>
      <c r="B11" s="48">
        <v>350</v>
      </c>
      <c r="C11" s="48">
        <v>250</v>
      </c>
      <c r="D11" s="48">
        <v>200</v>
      </c>
      <c r="E11" s="48">
        <v>750</v>
      </c>
      <c r="F11" s="48">
        <v>475</v>
      </c>
      <c r="G11" s="48">
        <v>550</v>
      </c>
      <c r="H11" s="48">
        <v>2225</v>
      </c>
      <c r="I11" s="48">
        <v>1500</v>
      </c>
      <c r="J11" s="48">
        <v>650</v>
      </c>
      <c r="K11" s="48">
        <v>425</v>
      </c>
    </row>
    <row r="12" spans="1:15" ht="17.25" x14ac:dyDescent="0.3">
      <c r="A12" s="9" t="s">
        <v>78</v>
      </c>
      <c r="B12" s="86">
        <f t="shared" ref="B12:K12" si="0">B10-B11</f>
        <v>58</v>
      </c>
      <c r="C12" s="86">
        <f t="shared" si="0"/>
        <v>41</v>
      </c>
      <c r="D12" s="86">
        <f t="shared" si="0"/>
        <v>16</v>
      </c>
      <c r="E12" s="86">
        <f t="shared" si="0"/>
        <v>168</v>
      </c>
      <c r="F12" s="86">
        <f t="shared" si="0"/>
        <v>41</v>
      </c>
      <c r="G12" s="86">
        <f t="shared" si="0"/>
        <v>39</v>
      </c>
      <c r="H12" s="86">
        <f t="shared" si="0"/>
        <v>308</v>
      </c>
      <c r="I12" s="86">
        <f t="shared" si="0"/>
        <v>250</v>
      </c>
      <c r="J12" s="86">
        <f t="shared" si="0"/>
        <v>65</v>
      </c>
      <c r="K12" s="86">
        <f t="shared" si="0"/>
        <v>150</v>
      </c>
    </row>
    <row r="13" spans="1:15" ht="17.25" x14ac:dyDescent="0.3">
      <c r="A13" s="69" t="s">
        <v>79</v>
      </c>
      <c r="B13" s="16"/>
      <c r="C13" s="16"/>
      <c r="D13" s="16"/>
      <c r="E13" s="16"/>
      <c r="F13" s="16"/>
      <c r="G13" s="16"/>
      <c r="H13" s="16">
        <v>28.06</v>
      </c>
      <c r="I13" s="16">
        <v>14.32</v>
      </c>
      <c r="J13" s="16">
        <v>6.78</v>
      </c>
      <c r="K13" s="16">
        <v>3.39</v>
      </c>
    </row>
    <row r="14" spans="1:15" ht="17.25" x14ac:dyDescent="0.3">
      <c r="A14" s="9" t="s">
        <v>80</v>
      </c>
      <c r="B14" s="16">
        <v>31.03</v>
      </c>
      <c r="C14" s="16">
        <v>23.891999999999999</v>
      </c>
      <c r="D14" s="16">
        <v>17.736999999999998</v>
      </c>
      <c r="E14" s="16">
        <v>66.63</v>
      </c>
      <c r="F14" s="16">
        <v>35.591999999999999</v>
      </c>
      <c r="G14" s="16">
        <v>34.33</v>
      </c>
      <c r="H14" s="16"/>
      <c r="I14" s="16"/>
      <c r="J14" s="16"/>
      <c r="K14" s="16"/>
    </row>
    <row r="15" spans="1:15" ht="17.25" x14ac:dyDescent="0.3">
      <c r="A15" s="9" t="s">
        <v>81</v>
      </c>
      <c r="B15" s="48">
        <v>92</v>
      </c>
      <c r="C15" s="48">
        <v>88</v>
      </c>
      <c r="D15" s="48">
        <v>92</v>
      </c>
      <c r="E15" s="48">
        <v>90</v>
      </c>
      <c r="F15" s="48">
        <v>93</v>
      </c>
      <c r="G15" s="48">
        <v>89</v>
      </c>
      <c r="H15" s="48"/>
      <c r="I15" s="48"/>
      <c r="J15" s="48"/>
      <c r="K15" s="48"/>
    </row>
    <row r="16" spans="1:15" ht="17.25" x14ac:dyDescent="0.3">
      <c r="A16" s="69" t="s">
        <v>82</v>
      </c>
      <c r="B16" s="17">
        <f>1.25*((B14^2/B15)^0.5)</f>
        <v>4.0438764176193933</v>
      </c>
      <c r="C16" s="17">
        <f t="shared" ref="C16:K16" si="1">1.25*((C14^2/C15)^0.5)</f>
        <v>3.1836196969801529</v>
      </c>
      <c r="D16" s="17">
        <f t="shared" si="1"/>
        <v>2.3115126013314589</v>
      </c>
      <c r="E16" s="17">
        <f t="shared" si="1"/>
        <v>8.7792733540424628</v>
      </c>
      <c r="F16" s="17">
        <f t="shared" si="1"/>
        <v>4.6133980898556617</v>
      </c>
      <c r="G16" s="17">
        <f t="shared" si="1"/>
        <v>4.5487159025772916</v>
      </c>
      <c r="H16" s="17" t="e">
        <f t="shared" si="1"/>
        <v>#DIV/0!</v>
      </c>
      <c r="I16" s="17" t="e">
        <f t="shared" si="1"/>
        <v>#DIV/0!</v>
      </c>
      <c r="J16" s="17" t="e">
        <f t="shared" si="1"/>
        <v>#DIV/0!</v>
      </c>
      <c r="K16" s="17" t="e">
        <f t="shared" si="1"/>
        <v>#DIV/0!</v>
      </c>
    </row>
    <row r="17" spans="1:11" ht="16.5" x14ac:dyDescent="0.3">
      <c r="A17" s="9" t="s">
        <v>83</v>
      </c>
      <c r="B17" s="17">
        <f t="shared" ref="B17:K17" si="2">IF(B13="",B16,B13)</f>
        <v>4.0438764176193933</v>
      </c>
      <c r="C17" s="17">
        <f t="shared" si="2"/>
        <v>3.1836196969801529</v>
      </c>
      <c r="D17" s="17">
        <f t="shared" si="2"/>
        <v>2.3115126013314589</v>
      </c>
      <c r="E17" s="17">
        <f t="shared" si="2"/>
        <v>8.7792733540424628</v>
      </c>
      <c r="F17" s="17">
        <f t="shared" si="2"/>
        <v>4.6133980898556617</v>
      </c>
      <c r="G17" s="17">
        <f t="shared" si="2"/>
        <v>4.5487159025772916</v>
      </c>
      <c r="H17" s="17">
        <f t="shared" si="2"/>
        <v>28.06</v>
      </c>
      <c r="I17" s="17">
        <f t="shared" si="2"/>
        <v>14.32</v>
      </c>
      <c r="J17" s="17">
        <f t="shared" si="2"/>
        <v>6.78</v>
      </c>
      <c r="K17" s="17">
        <f t="shared" si="2"/>
        <v>3.39</v>
      </c>
    </row>
    <row r="18" spans="1:11" x14ac:dyDescent="0.25">
      <c r="A18" s="9"/>
    </row>
    <row r="19" spans="1:11" x14ac:dyDescent="0.25">
      <c r="A19" s="9"/>
    </row>
    <row r="20" spans="1:11" ht="18.75" x14ac:dyDescent="0.3">
      <c r="A20" s="79" t="s">
        <v>85</v>
      </c>
      <c r="B20" s="53">
        <f>SUM(B12:K12)/(COUNT(B12:K12))</f>
        <v>113.6</v>
      </c>
      <c r="C20" s="50"/>
    </row>
    <row r="21" spans="1:11" ht="21" x14ac:dyDescent="0.35">
      <c r="A21" s="3" t="s">
        <v>86</v>
      </c>
      <c r="B21" s="4">
        <f>((B17^2+C17^2+D17^2+E17^2+F17^2+G17^2+H17^2+I17^2+J17^2+K17^2)/((COUNT(B17:K17)))+(B12^2+C12^2+D12^2+E12^2+F12^2+G12^2+H12^2+I12^2+J12^2+K12^2)/((COUNT(B12:K12)))-B20^2)^0.5</f>
        <v>96.419483435810278</v>
      </c>
      <c r="C21" s="49"/>
      <c r="E21" s="50"/>
    </row>
    <row r="23" spans="1:11" ht="18.75" x14ac:dyDescent="0.3">
      <c r="A23" s="18" t="s">
        <v>87</v>
      </c>
      <c r="B23" s="19" t="str">
        <f>IF(ABS((B20))&gt;(2*B21),"YES","NO")</f>
        <v>NO</v>
      </c>
    </row>
  </sheetData>
  <mergeCells count="3">
    <mergeCell ref="A6:G6"/>
    <mergeCell ref="B2:F2"/>
    <mergeCell ref="B3:D3"/>
  </mergeCells>
  <pageMargins left="0.7" right="0.7" top="0.75" bottom="0.75" header="0.3" footer="0.3"/>
  <pageSetup paperSize="9"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80" zoomScaleNormal="80" zoomScaleSheetLayoutView="70" workbookViewId="0"/>
  </sheetViews>
  <sheetFormatPr defaultColWidth="11.42578125" defaultRowHeight="15" x14ac:dyDescent="0.25"/>
  <cols>
    <col min="1" max="1" width="133.85546875" bestFit="1" customWidth="1"/>
    <col min="2" max="2" width="13.42578125" bestFit="1" customWidth="1"/>
  </cols>
  <sheetData>
    <row r="1" spans="1:11" ht="15.75" thickBot="1" x14ac:dyDescent="0.3"/>
    <row r="2" spans="1:11" ht="18" thickBot="1" x14ac:dyDescent="0.35">
      <c r="A2" s="10" t="s">
        <v>0</v>
      </c>
      <c r="B2" s="75" t="str">
        <f>ucal!B2</f>
        <v>Srm--Clozapine; subst.c.(USP; Acquity® UPLC®-TQD®)</v>
      </c>
      <c r="C2" s="76"/>
      <c r="D2" s="76"/>
      <c r="E2" s="77"/>
      <c r="F2" s="78"/>
      <c r="G2" s="11"/>
      <c r="H2" s="11"/>
      <c r="I2" s="11"/>
      <c r="J2" s="11"/>
      <c r="K2" s="12"/>
    </row>
    <row r="3" spans="1:11" ht="18" thickBot="1" x14ac:dyDescent="0.35">
      <c r="A3" s="13" t="s">
        <v>67</v>
      </c>
      <c r="B3" s="72" t="str">
        <f>ucal!B3</f>
        <v>Acquity® UPLC®-TQD®</v>
      </c>
      <c r="C3" s="73"/>
      <c r="D3" s="74"/>
      <c r="E3" s="11"/>
      <c r="F3" s="11"/>
      <c r="G3" s="11"/>
      <c r="H3" s="11"/>
      <c r="I3" s="11"/>
      <c r="J3" s="11"/>
      <c r="K3" s="12"/>
    </row>
    <row r="4" spans="1:11" ht="18" thickBot="1" x14ac:dyDescent="0.35">
      <c r="A4" s="14" t="s">
        <v>8</v>
      </c>
      <c r="B4" s="81">
        <f>uRw!B4</f>
        <v>618</v>
      </c>
      <c r="C4" s="81">
        <f>uRw!C4</f>
        <v>1689</v>
      </c>
      <c r="D4" s="11"/>
      <c r="E4" s="11"/>
      <c r="F4" s="11"/>
      <c r="G4" s="11"/>
      <c r="H4" s="11"/>
      <c r="I4" s="11"/>
      <c r="J4" s="11"/>
      <c r="K4" s="12"/>
    </row>
    <row r="5" spans="1:11" ht="18" thickBot="1" x14ac:dyDescent="0.35">
      <c r="A5" s="14" t="s">
        <v>1</v>
      </c>
      <c r="B5" s="66" t="str">
        <f>ucal!B5</f>
        <v>nmo/L</v>
      </c>
      <c r="C5" s="11"/>
      <c r="D5" s="11"/>
      <c r="E5" s="11"/>
      <c r="F5" s="11"/>
      <c r="G5" s="11"/>
      <c r="H5" s="11"/>
      <c r="I5" s="11"/>
      <c r="J5" s="11"/>
      <c r="K5" s="12"/>
    </row>
    <row r="6" spans="1:11" ht="19.5" thickBot="1" x14ac:dyDescent="0.4">
      <c r="A6" s="14" t="s">
        <v>33</v>
      </c>
      <c r="B6" s="68"/>
      <c r="C6" s="68"/>
      <c r="D6" s="11"/>
      <c r="E6" s="11"/>
      <c r="F6" s="11"/>
      <c r="G6" s="11"/>
      <c r="H6" s="11"/>
      <c r="I6" s="11"/>
      <c r="J6" s="12"/>
    </row>
    <row r="7" spans="1:11" ht="19.5" thickBot="1" x14ac:dyDescent="0.4">
      <c r="A7" s="14" t="s">
        <v>34</v>
      </c>
      <c r="B7" s="15">
        <v>15</v>
      </c>
      <c r="C7" s="15">
        <v>15</v>
      </c>
      <c r="D7" s="11"/>
      <c r="E7" s="11"/>
      <c r="F7" s="11"/>
      <c r="G7" s="11"/>
      <c r="H7" s="11"/>
      <c r="I7" s="11"/>
      <c r="J7" s="12"/>
    </row>
    <row r="8" spans="1:11" ht="19.5" thickBot="1" x14ac:dyDescent="0.4">
      <c r="A8" s="14" t="s">
        <v>35</v>
      </c>
      <c r="B8" s="15">
        <v>15</v>
      </c>
      <c r="C8" s="15">
        <v>15</v>
      </c>
      <c r="D8" s="11"/>
      <c r="E8" s="11"/>
      <c r="F8" s="11"/>
      <c r="G8" s="11"/>
      <c r="H8" s="11"/>
      <c r="I8" s="11"/>
      <c r="J8" s="12"/>
    </row>
    <row r="9" spans="1:11" ht="19.5" thickBot="1" x14ac:dyDescent="0.4">
      <c r="A9" s="14" t="s">
        <v>32</v>
      </c>
      <c r="B9" s="40">
        <f>IF(B6="",(B7^2+B8^2)^0.5,B6)</f>
        <v>21.213203435596427</v>
      </c>
      <c r="C9" s="40">
        <f>IF(C6="",(C7^2+C8^2)^0.5,C6)</f>
        <v>21.213203435596427</v>
      </c>
      <c r="D9" s="11"/>
      <c r="E9" s="11"/>
      <c r="F9" s="11"/>
      <c r="G9" s="11"/>
      <c r="H9" s="11"/>
      <c r="I9" s="11"/>
      <c r="J9" s="12"/>
    </row>
    <row r="10" spans="1:11" ht="19.5" thickBot="1" x14ac:dyDescent="0.4">
      <c r="A10" s="14" t="s">
        <v>31</v>
      </c>
      <c r="B10" s="85">
        <f>IF(B6="",((B9*B4)/100),((B6*B4)/100))</f>
        <v>131.0975972319859</v>
      </c>
      <c r="C10" s="85">
        <f>IF(C6="",((C9*C4)/100),((C6*C4)/100))</f>
        <v>358.2910060272236</v>
      </c>
      <c r="D10" s="11"/>
      <c r="E10" s="11"/>
      <c r="F10" s="11"/>
      <c r="G10" s="11"/>
      <c r="H10" s="11"/>
      <c r="I10" s="11"/>
      <c r="J10" s="12"/>
    </row>
    <row r="12" spans="1:11" ht="15" customHeight="1" x14ac:dyDescent="0.25">
      <c r="A12" s="87" t="s">
        <v>10</v>
      </c>
      <c r="B12" s="87"/>
      <c r="C12" s="87"/>
      <c r="D12" s="87"/>
      <c r="E12" s="87"/>
      <c r="F12" s="87"/>
      <c r="G12" s="87"/>
      <c r="H12" s="87"/>
      <c r="I12" s="87"/>
    </row>
    <row r="14" spans="1:11" x14ac:dyDescent="0.25">
      <c r="A14" s="8" t="s">
        <v>7</v>
      </c>
      <c r="B14" s="82">
        <f>B4</f>
        <v>618</v>
      </c>
      <c r="C14" s="82">
        <f>C4</f>
        <v>1689</v>
      </c>
    </row>
    <row r="15" spans="1:11" ht="17.25" x14ac:dyDescent="0.3">
      <c r="A15" s="9" t="s">
        <v>11</v>
      </c>
      <c r="B15" s="20">
        <f>ucal!B14</f>
        <v>16.2486</v>
      </c>
      <c r="C15" s="20">
        <f>ucal!B22</f>
        <v>28.6875</v>
      </c>
    </row>
    <row r="16" spans="1:11" ht="17.25" x14ac:dyDescent="0.3">
      <c r="A16" s="9" t="s">
        <v>12</v>
      </c>
      <c r="B16" s="20">
        <f>uRw!B15</f>
        <v>28.0565</v>
      </c>
      <c r="C16" s="20">
        <f>uRw!B24</f>
        <v>36.828299999999999</v>
      </c>
    </row>
    <row r="17" spans="1:9" x14ac:dyDescent="0.25">
      <c r="A17" s="9" t="s">
        <v>48</v>
      </c>
      <c r="B17" s="20">
        <f>IF(ub!B23="YES",ub!B20,0)</f>
        <v>0</v>
      </c>
      <c r="C17" s="20">
        <f>IF(ub!B23="YES",ub!B20,0)</f>
        <v>0</v>
      </c>
    </row>
    <row r="19" spans="1:9" ht="21" x14ac:dyDescent="0.35">
      <c r="A19" s="3" t="s">
        <v>38</v>
      </c>
      <c r="B19" s="21">
        <f>(B15^2+B16^2+B17^2)^0.5</f>
        <v>32.421970856349866</v>
      </c>
      <c r="C19" s="21">
        <f>(C15^2+C16^2+C17^2)^0.5</f>
        <v>46.682934110229191</v>
      </c>
    </row>
    <row r="20" spans="1:9" ht="21" x14ac:dyDescent="0.35">
      <c r="A20" s="3" t="s">
        <v>39</v>
      </c>
      <c r="B20" s="22">
        <f>100*B19/B14</f>
        <v>5.2462736013511115</v>
      </c>
      <c r="C20" s="22">
        <f>100*C19/C14</f>
        <v>2.7639392605227466</v>
      </c>
    </row>
    <row r="21" spans="1:9" ht="18.75" x14ac:dyDescent="0.25">
      <c r="A21" s="18"/>
      <c r="B21" s="19"/>
    </row>
    <row r="22" spans="1:9" ht="18" x14ac:dyDescent="0.25">
      <c r="A22" s="87" t="s">
        <v>13</v>
      </c>
      <c r="B22" s="87"/>
      <c r="C22" s="87"/>
      <c r="D22" s="87"/>
      <c r="E22" s="87"/>
      <c r="F22" s="87"/>
      <c r="G22" s="87"/>
      <c r="H22" s="87"/>
      <c r="I22" s="87"/>
    </row>
    <row r="24" spans="1:9" x14ac:dyDescent="0.25">
      <c r="A24" s="8" t="s">
        <v>7</v>
      </c>
      <c r="B24" s="82">
        <f>B14</f>
        <v>618</v>
      </c>
      <c r="C24" s="82">
        <f>C4</f>
        <v>1689</v>
      </c>
    </row>
    <row r="25" spans="1:9" ht="17.25" x14ac:dyDescent="0.3">
      <c r="A25" s="9" t="s">
        <v>14</v>
      </c>
      <c r="B25" s="20">
        <f t="shared" ref="B25:B26" si="0">B19</f>
        <v>32.421970856349866</v>
      </c>
      <c r="C25" s="20">
        <f>C19</f>
        <v>46.682934110229191</v>
      </c>
    </row>
    <row r="26" spans="1:9" ht="17.25" x14ac:dyDescent="0.3">
      <c r="A26" s="9" t="s">
        <v>15</v>
      </c>
      <c r="B26" s="17">
        <f t="shared" si="0"/>
        <v>5.2462736013511115</v>
      </c>
      <c r="C26" s="17">
        <f>C20</f>
        <v>2.7639392605227466</v>
      </c>
    </row>
    <row r="27" spans="1:9" x14ac:dyDescent="0.25">
      <c r="A27" s="8" t="s">
        <v>16</v>
      </c>
      <c r="B27" s="23">
        <v>2</v>
      </c>
      <c r="C27" s="23">
        <v>2</v>
      </c>
    </row>
    <row r="28" spans="1:9" ht="15.75" thickBot="1" x14ac:dyDescent="0.3"/>
    <row r="29" spans="1:9" ht="19.5" thickBot="1" x14ac:dyDescent="0.3">
      <c r="A29" s="34" t="s">
        <v>42</v>
      </c>
      <c r="B29" s="83">
        <f>B24</f>
        <v>618</v>
      </c>
      <c r="C29" s="84">
        <f>C24</f>
        <v>1689</v>
      </c>
    </row>
    <row r="30" spans="1:9" ht="19.5" thickBot="1" x14ac:dyDescent="0.35">
      <c r="A30" s="24" t="s">
        <v>40</v>
      </c>
      <c r="B30" s="35">
        <f>B25*B27</f>
        <v>64.843941712699731</v>
      </c>
      <c r="C30" s="36">
        <f>C25*C27</f>
        <v>93.365868220458381</v>
      </c>
    </row>
    <row r="31" spans="1:9" ht="21.75" thickBot="1" x14ac:dyDescent="0.4">
      <c r="A31" s="3" t="s">
        <v>41</v>
      </c>
      <c r="B31" s="37">
        <f>B26*B27</f>
        <v>10.492547202702223</v>
      </c>
      <c r="C31" s="38">
        <f>C26*C27</f>
        <v>5.5278785210454933</v>
      </c>
    </row>
    <row r="33" spans="1:3" ht="15.75" thickBot="1" x14ac:dyDescent="0.3"/>
    <row r="34" spans="1:3" ht="21.75" thickBot="1" x14ac:dyDescent="0.4">
      <c r="A34" s="41" t="s">
        <v>37</v>
      </c>
      <c r="B34" s="43" t="str">
        <f>IF(B30&lt;=B10,"YES","NO")</f>
        <v>YES</v>
      </c>
      <c r="C34" s="54" t="str">
        <f>IF(C30&lt;=C10,"YES","NO")</f>
        <v>YES</v>
      </c>
    </row>
    <row r="35" spans="1:3" ht="21.75" thickBot="1" x14ac:dyDescent="0.4">
      <c r="A35" s="41" t="s">
        <v>36</v>
      </c>
      <c r="B35" s="44" t="str">
        <f>IF(B31&lt;=B9,"YES","NO")</f>
        <v>YES</v>
      </c>
      <c r="C35" s="55" t="str">
        <f>IF(C31&lt;=C9,"YES","NO")</f>
        <v>YES</v>
      </c>
    </row>
  </sheetData>
  <mergeCells count="2">
    <mergeCell ref="A12:I12"/>
    <mergeCell ref="A22:I22"/>
  </mergeCells>
  <pageMargins left="0.7" right="0.7"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3"/>
  <sheetViews>
    <sheetView zoomScale="80" zoomScaleNormal="80" zoomScaleSheetLayoutView="100" workbookViewId="0"/>
  </sheetViews>
  <sheetFormatPr defaultColWidth="11.42578125" defaultRowHeight="15" x14ac:dyDescent="0.25"/>
  <cols>
    <col min="1" max="1" width="64.5703125" customWidth="1"/>
  </cols>
  <sheetData>
    <row r="3" spans="1:1" ht="20.25" x14ac:dyDescent="0.25">
      <c r="A3" s="60" t="s">
        <v>54</v>
      </c>
    </row>
    <row r="4" spans="1:1" ht="15.75" x14ac:dyDescent="0.25">
      <c r="A4" s="61"/>
    </row>
    <row r="5" spans="1:1" x14ac:dyDescent="0.25">
      <c r="A5" s="62" t="s">
        <v>70</v>
      </c>
    </row>
    <row r="6" spans="1:1" ht="18" x14ac:dyDescent="0.25">
      <c r="A6" s="62" t="s">
        <v>75</v>
      </c>
    </row>
    <row r="7" spans="1:1" x14ac:dyDescent="0.25">
      <c r="A7" s="62"/>
    </row>
    <row r="8" spans="1:1" x14ac:dyDescent="0.25">
      <c r="A8" s="59" t="s">
        <v>72</v>
      </c>
    </row>
    <row r="9" spans="1:1" x14ac:dyDescent="0.25">
      <c r="A9" s="59" t="s">
        <v>73</v>
      </c>
    </row>
    <row r="10" spans="1:1" x14ac:dyDescent="0.25">
      <c r="A10" s="59"/>
    </row>
    <row r="11" spans="1:1" x14ac:dyDescent="0.25">
      <c r="A11" s="62" t="s">
        <v>55</v>
      </c>
    </row>
    <row r="12" spans="1:1" x14ac:dyDescent="0.25">
      <c r="A12" s="63"/>
    </row>
    <row r="13" spans="1:1" ht="21" x14ac:dyDescent="0.25">
      <c r="A13" s="56" t="s">
        <v>71</v>
      </c>
    </row>
  </sheetData>
  <pageMargins left="0.7" right="0.7" top="0.75" bottom="0.75" header="0.3" footer="0.3"/>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ucal</vt:lpstr>
      <vt:lpstr>uRw</vt:lpstr>
      <vt:lpstr>ub</vt:lpstr>
      <vt:lpstr>COMBINED &amp; EXPANDED UNCERTAINTY</vt:lpstr>
      <vt:lpstr>Specification of Measurand</vt:lpstr>
      <vt:lpstr>'COMBINED &amp; EXPANDED UNCERTAINTY'!Print_Area</vt:lpstr>
      <vt:lpstr>Instructions!Print_Area</vt:lpstr>
      <vt:lpstr>'Specification of Measurand'!Print_Area</vt:lpstr>
      <vt:lpstr>ub!Print_Area</vt:lpstr>
      <vt:lpstr>ucal!Print_Area</vt:lpstr>
      <vt:lpstr>uRw!Print_Area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Raúl Rigo Bonnin</dc:creator>
  <cp:lastModifiedBy>Korisnik</cp:lastModifiedBy>
  <cp:lastPrinted>2020-09-28T20:57:17Z</cp:lastPrinted>
  <dcterms:created xsi:type="dcterms:W3CDTF">2020-04-25T17:30:08Z</dcterms:created>
  <dcterms:modified xsi:type="dcterms:W3CDTF">2020-11-25T07:22:56Z</dcterms:modified>
</cp:coreProperties>
</file>